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8915" windowHeight="6990" activeTab="3"/>
  </bookViews>
  <sheets>
    <sheet name="Seniors Espoirs Master 1-2" sheetId="1" r:id="rId1"/>
    <sheet name="Junior Master 3 4 5 Dames" sheetId="2" r:id="rId2"/>
    <sheet name="Cadets Cadettes Junior F" sheetId="3" r:id="rId3"/>
    <sheet name="Minimes et minimes F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<sst xmlns="http://schemas.openxmlformats.org/spreadsheetml/2006/main" count="61" uniqueCount="27">
  <si>
    <t>COURSE</t>
  </si>
  <si>
    <t>DATE</t>
  </si>
  <si>
    <t>CATEGORIE</t>
  </si>
  <si>
    <t>PARTANTS</t>
  </si>
  <si>
    <t>CLASSES</t>
  </si>
  <si>
    <t>Place</t>
  </si>
  <si>
    <t>Doss</t>
  </si>
  <si>
    <t>NOM</t>
  </si>
  <si>
    <t>PRENOM</t>
  </si>
  <si>
    <t>ASSOCIATION</t>
  </si>
  <si>
    <t>N° LICENCE</t>
  </si>
  <si>
    <t>TEMPS</t>
  </si>
  <si>
    <t>SERIES / CATEGORIES :</t>
  </si>
  <si>
    <t>VILLE DE DEPART :</t>
  </si>
  <si>
    <t>DEPARTEMENT :</t>
  </si>
  <si>
    <t>ENGAGES :</t>
  </si>
  <si>
    <t>PARTANTS :</t>
  </si>
  <si>
    <t>CLASSES :</t>
  </si>
  <si>
    <t>TABLEAU DE CLASSEMENT</t>
  </si>
  <si>
    <t>MOYENNE</t>
  </si>
  <si>
    <t>DISTANCE :</t>
  </si>
  <si>
    <t>DOSSARD</t>
  </si>
  <si>
    <t>NOM et PRENOM</t>
  </si>
  <si>
    <t>CAT.</t>
  </si>
  <si>
    <t>NOM DE L'EPREUVE :</t>
  </si>
  <si>
    <t>DATE :</t>
  </si>
  <si>
    <t>ORGANISATEUR 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</si>
</sst>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  <numFmt numFmtId="165" formatCode="0.000"/>
    <numFmt numFmtId="166" formatCode="[h]\.mm\.ss"/>
    <numFmt numFmtId="167" formatCode="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Book Antiqua"/>
      <family val="1"/>
    </font>
    <font>
      <sz val="13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0"/>
      <name val="Book Antiqua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3">
    <xf numFmtId="0" fontId="0" fillId="0" borderId="0" xfId="0" applyFont="1" applyAlignment="1">
      <alignment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left"/>
      <protection locked="0"/>
    </xf>
    <xf numFmtId="0" fontId="18" fillId="0" borderId="10" xfId="0" applyFont="1" applyBorder="1" applyAlignment="1" applyProtection="1">
      <alignment horizontal="right"/>
      <protection locked="0"/>
    </xf>
    <xf numFmtId="164" fontId="18" fillId="0" borderId="10" xfId="0" applyNumberFormat="1" applyFont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right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left" vertical="center"/>
      <protection/>
    </xf>
    <xf numFmtId="46" fontId="19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3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4" fillId="0" borderId="13" xfId="0" applyFont="1" applyBorder="1" applyAlignment="1" applyProtection="1">
      <alignment horizontal="center"/>
      <protection locked="0"/>
    </xf>
    <xf numFmtId="0" fontId="22" fillId="0" borderId="14" xfId="0" applyFont="1" applyBorder="1" applyAlignment="1" applyProtection="1">
      <alignment horizontal="center"/>
      <protection locked="0"/>
    </xf>
    <xf numFmtId="0" fontId="24" fillId="0" borderId="13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5" fillId="0" borderId="12" xfId="0" applyFont="1" applyBorder="1" applyAlignment="1" applyProtection="1">
      <alignment horizontal="left"/>
      <protection locked="0"/>
    </xf>
    <xf numFmtId="0" fontId="25" fillId="0" borderId="13" xfId="0" applyFont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/>
      <protection locked="0"/>
    </xf>
    <xf numFmtId="165" fontId="28" fillId="0" borderId="10" xfId="0" applyNumberFormat="1" applyFont="1" applyBorder="1" applyAlignment="1" applyProtection="1">
      <alignment horizontal="center"/>
      <protection locked="0"/>
    </xf>
    <xf numFmtId="0" fontId="29" fillId="0" borderId="16" xfId="0" applyFont="1" applyBorder="1" applyAlignment="1" applyProtection="1">
      <alignment horizontal="center"/>
      <protection locked="0"/>
    </xf>
    <xf numFmtId="0" fontId="29" fillId="0" borderId="11" xfId="0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Border="1" applyAlignment="1" applyProtection="1">
      <alignment horizontal="center" vertical="center"/>
      <protection/>
    </xf>
    <xf numFmtId="0" fontId="31" fillId="0" borderId="10" xfId="0" applyFont="1" applyBorder="1" applyAlignment="1" applyProtection="1">
      <alignment horizontal="center" vertical="center"/>
      <protection/>
    </xf>
    <xf numFmtId="0" fontId="31" fillId="0" borderId="10" xfId="0" applyFont="1" applyBorder="1" applyAlignment="1" applyProtection="1">
      <alignment horizontal="left" vertical="center"/>
      <protection/>
    </xf>
    <xf numFmtId="166" fontId="19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67" fontId="24" fillId="0" borderId="12" xfId="0" applyNumberFormat="1" applyFont="1" applyBorder="1" applyAlignment="1" applyProtection="1">
      <alignment horizontal="center"/>
      <protection locked="0"/>
    </xf>
    <xf numFmtId="0" fontId="23" fillId="0" borderId="13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AMPDIEU%202014\CHAMPDIEU%202014%20COURSE%20VERTE%20Hommes%20Espoirs%20master%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HAMPDIEU%202014\CHAMPDIEU%202014%20GESTION%20COURSE%20JAUNE%20master%20345%20tandem%20dame%20juni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HAMPDIEU%202014\CHAMPDIEU%202014%20GESTION%20COURSE%20BLANCHE%20cadet%20cadette%20junior%20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HAMPDIEU%202014\CHAMPDIEU%202014%20GESTION%20COURSE%20BLANCHE%20Minim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cription"/>
      <sheetName val="PRIX D EQUIPE"/>
      <sheetName val="PROGRAMME"/>
      <sheetName val="EMARGEMENT"/>
      <sheetName val="CLASSEMENT"/>
      <sheetName val="FEUILLE DE RESULTAT"/>
      <sheetName val="FEUILLE réduite"/>
      <sheetName val="GRILLE DE PRIX"/>
      <sheetName val="CLASS INTERNET"/>
      <sheetName val="Feuille recto état résultats"/>
      <sheetName val="Feuille verso état résultats"/>
      <sheetName val="RECUPERATION INTERNET"/>
    </sheetNames>
    <sheetDataSet>
      <sheetData sheetId="0">
        <row r="2">
          <cell r="D2" t="str">
            <v>CHAMPDIEU</v>
          </cell>
          <cell r="G2">
            <v>42</v>
          </cell>
        </row>
        <row r="4">
          <cell r="D4">
            <v>41742</v>
          </cell>
        </row>
        <row r="5">
          <cell r="D5" t="str">
            <v>MASTER 1-2 HOMMES ESPOIRS</v>
          </cell>
        </row>
        <row r="8">
          <cell r="F8">
            <v>0</v>
          </cell>
        </row>
        <row r="12">
          <cell r="A12">
            <v>1</v>
          </cell>
          <cell r="C12" t="str">
            <v>BOSSER Jocelyn</v>
          </cell>
          <cell r="E12" t="str">
            <v>GOLENE EVASION</v>
          </cell>
          <cell r="F12" t="str">
            <v>Espoirs Hommes</v>
          </cell>
          <cell r="G12">
            <v>2442019055</v>
          </cell>
        </row>
        <row r="13">
          <cell r="A13">
            <v>2</v>
          </cell>
          <cell r="C13" t="str">
            <v>SOUCHON Sébastien</v>
          </cell>
          <cell r="E13" t="str">
            <v>CLIC VTT Chambéry</v>
          </cell>
          <cell r="F13" t="str">
            <v>Espoirs Hommes</v>
          </cell>
          <cell r="G13">
            <v>2473266048</v>
          </cell>
        </row>
        <row r="14">
          <cell r="A14">
            <v>3</v>
          </cell>
          <cell r="C14" t="str">
            <v>ROLLAND Corentin</v>
          </cell>
          <cell r="E14" t="str">
            <v>VVS</v>
          </cell>
          <cell r="F14" t="str">
            <v>Espoirs Hommes</v>
          </cell>
          <cell r="G14">
            <v>2442043217</v>
          </cell>
        </row>
        <row r="15">
          <cell r="A15">
            <v>4</v>
          </cell>
          <cell r="C15" t="str">
            <v>MOREL Gaétan</v>
          </cell>
          <cell r="E15" t="str">
            <v>VVS</v>
          </cell>
          <cell r="F15" t="str">
            <v>Espoirs Hommes</v>
          </cell>
          <cell r="G15">
            <v>2442043360</v>
          </cell>
        </row>
        <row r="16">
          <cell r="A16">
            <v>5</v>
          </cell>
          <cell r="C16" t="str">
            <v>TURNEL Fabien</v>
          </cell>
          <cell r="E16" t="str">
            <v>VVS</v>
          </cell>
          <cell r="F16" t="str">
            <v>Espoirs Hommes</v>
          </cell>
          <cell r="G16">
            <v>2442043449</v>
          </cell>
        </row>
        <row r="17">
          <cell r="A17">
            <v>6</v>
          </cell>
          <cell r="C17" t="str">
            <v>PARIS Alexis</v>
          </cell>
          <cell r="E17" t="str">
            <v>Club C2S</v>
          </cell>
          <cell r="F17" t="str">
            <v>SENIOR</v>
          </cell>
          <cell r="G17">
            <v>2438072118</v>
          </cell>
        </row>
        <row r="18">
          <cell r="A18">
            <v>7</v>
          </cell>
          <cell r="C18" t="str">
            <v>CURIEN Pierre</v>
          </cell>
          <cell r="E18" t="str">
            <v>Annecy Cyclisme Compétition</v>
          </cell>
          <cell r="F18" t="str">
            <v>SENIOR</v>
          </cell>
          <cell r="G18">
            <v>2474009244</v>
          </cell>
        </row>
        <row r="19">
          <cell r="A19">
            <v>8</v>
          </cell>
          <cell r="C19" t="str">
            <v>CHAPELON Anthony</v>
          </cell>
          <cell r="E19" t="str">
            <v>ROC</v>
          </cell>
          <cell r="F19" t="str">
            <v>SENIOR</v>
          </cell>
          <cell r="G19">
            <v>2442017032</v>
          </cell>
        </row>
        <row r="20">
          <cell r="A20">
            <v>9</v>
          </cell>
          <cell r="C20" t="str">
            <v>MARCZOCH Charles Eric</v>
          </cell>
          <cell r="E20" t="str">
            <v>CR St Chamond</v>
          </cell>
          <cell r="F20" t="str">
            <v>Master 2</v>
          </cell>
          <cell r="G20">
            <v>2442006120</v>
          </cell>
        </row>
        <row r="21">
          <cell r="A21">
            <v>10</v>
          </cell>
          <cell r="C21" t="str">
            <v>BADEL Pierre</v>
          </cell>
          <cell r="E21" t="str">
            <v>CR St Chamond</v>
          </cell>
          <cell r="F21" t="str">
            <v>Master 1</v>
          </cell>
          <cell r="G21">
            <v>2442006066</v>
          </cell>
        </row>
        <row r="22">
          <cell r="A22">
            <v>11</v>
          </cell>
          <cell r="C22" t="str">
            <v>PITTON Julien</v>
          </cell>
          <cell r="E22" t="str">
            <v>CVAC Vienne</v>
          </cell>
          <cell r="F22" t="str">
            <v>Master 1</v>
          </cell>
          <cell r="G22">
            <v>2438191083</v>
          </cell>
        </row>
        <row r="23">
          <cell r="A23">
            <v>12</v>
          </cell>
          <cell r="C23" t="str">
            <v>MAILLARD Vincent</v>
          </cell>
          <cell r="E23" t="str">
            <v>GOC42</v>
          </cell>
          <cell r="F23" t="str">
            <v>Master 1</v>
          </cell>
          <cell r="G23">
            <v>244200702</v>
          </cell>
        </row>
        <row r="24">
          <cell r="A24">
            <v>13</v>
          </cell>
          <cell r="C24" t="str">
            <v>JULLIAN CEDRIC</v>
          </cell>
          <cell r="E24" t="str">
            <v>ECO </v>
          </cell>
          <cell r="F24" t="str">
            <v>MASTER 1</v>
          </cell>
          <cell r="G24" t="str">
            <v>EN COURS</v>
          </cell>
        </row>
        <row r="25">
          <cell r="A25">
            <v>14</v>
          </cell>
          <cell r="C25" t="str">
            <v>DUVAL ARNAUD</v>
          </cell>
          <cell r="E25" t="str">
            <v>ECO </v>
          </cell>
          <cell r="F25" t="str">
            <v>MASTER 1</v>
          </cell>
          <cell r="G25">
            <v>2469018056</v>
          </cell>
        </row>
        <row r="26">
          <cell r="A26">
            <v>15</v>
          </cell>
          <cell r="C26" t="str">
            <v>VACOSSIN DANY</v>
          </cell>
          <cell r="E26" t="str">
            <v>EC SERQUIGNY</v>
          </cell>
          <cell r="F26" t="str">
            <v>MASTER 1</v>
          </cell>
          <cell r="G26">
            <v>1727083070</v>
          </cell>
        </row>
        <row r="27">
          <cell r="A27">
            <v>16</v>
          </cell>
          <cell r="C27" t="str">
            <v>VALLA JULIEN</v>
          </cell>
          <cell r="F27" t="str">
            <v>MASTER 1</v>
          </cell>
          <cell r="G27" t="str">
            <v>LICENCE JOUENEE</v>
          </cell>
        </row>
        <row r="28">
          <cell r="A28">
            <v>17</v>
          </cell>
          <cell r="C28" t="str">
            <v>JUAN LIONEL</v>
          </cell>
          <cell r="E28" t="str">
            <v>ECSEL</v>
          </cell>
          <cell r="F28" t="str">
            <v>MASTER 2</v>
          </cell>
          <cell r="G28">
            <v>2442005122</v>
          </cell>
        </row>
        <row r="29">
          <cell r="A29">
            <v>18</v>
          </cell>
          <cell r="C29" t="str">
            <v>LAKERMANCE THIERRY</v>
          </cell>
          <cell r="E29" t="str">
            <v>ECSEL</v>
          </cell>
          <cell r="F29" t="str">
            <v>MASTER 2</v>
          </cell>
          <cell r="G29">
            <v>2442005121</v>
          </cell>
        </row>
        <row r="30">
          <cell r="A30">
            <v>19</v>
          </cell>
          <cell r="C30" t="str">
            <v>JOURDAN JESSY</v>
          </cell>
          <cell r="E30" t="str">
            <v>CVAC Vienne</v>
          </cell>
          <cell r="F30" t="str">
            <v>SENIOR</v>
          </cell>
          <cell r="G30">
            <v>2438191041</v>
          </cell>
        </row>
        <row r="31">
          <cell r="A31">
            <v>20</v>
          </cell>
          <cell r="C31" t="str">
            <v>VINCENT ANTOINE</v>
          </cell>
          <cell r="E31" t="str">
            <v>VC PONTOIS</v>
          </cell>
          <cell r="F31" t="str">
            <v>SENIOR</v>
          </cell>
          <cell r="G31">
            <v>2438004009</v>
          </cell>
        </row>
        <row r="32">
          <cell r="A32">
            <v>21</v>
          </cell>
          <cell r="C32" t="str">
            <v>CADIEUX DUVAL SEBASTIEN</v>
          </cell>
          <cell r="E32" t="str">
            <v>UCI CANADA</v>
          </cell>
          <cell r="F32" t="str">
            <v>SENIOR</v>
          </cell>
          <cell r="G32" t="str">
            <v>CAN19900714</v>
          </cell>
        </row>
        <row r="33">
          <cell r="A33">
            <v>22</v>
          </cell>
          <cell r="C33" t="str">
            <v>REDON CHRISTOPHE</v>
          </cell>
          <cell r="F33" t="str">
            <v>MASTER 1</v>
          </cell>
          <cell r="G33" t="str">
            <v>LICENCE JOURNEE</v>
          </cell>
        </row>
        <row r="34">
          <cell r="A34">
            <v>23</v>
          </cell>
          <cell r="C34" t="str">
            <v>CHAVAS BENJAMIN</v>
          </cell>
          <cell r="E34" t="str">
            <v>CVAC Vienne</v>
          </cell>
          <cell r="F34" t="str">
            <v>ESPOIR</v>
          </cell>
          <cell r="G34">
            <v>2438191253</v>
          </cell>
        </row>
        <row r="35">
          <cell r="A35">
            <v>24</v>
          </cell>
        </row>
        <row r="36">
          <cell r="A36">
            <v>25</v>
          </cell>
          <cell r="C36" t="str">
            <v>SAVINEL JM</v>
          </cell>
          <cell r="E36" t="str">
            <v>CV AMBERTOIS</v>
          </cell>
          <cell r="F36" t="str">
            <v>MASTER 1</v>
          </cell>
          <cell r="G36">
            <v>463027035</v>
          </cell>
        </row>
        <row r="37">
          <cell r="A37">
            <v>26</v>
          </cell>
          <cell r="C37" t="str">
            <v>CAILLE STEVE</v>
          </cell>
          <cell r="F37" t="str">
            <v>SENIOR</v>
          </cell>
          <cell r="G37" t="str">
            <v>LICENCE JOURNEE</v>
          </cell>
        </row>
        <row r="38">
          <cell r="A38">
            <v>27</v>
          </cell>
          <cell r="C38" t="str">
            <v>LEJEUNE NICOLAS</v>
          </cell>
          <cell r="E38" t="str">
            <v>CC MAINSAT</v>
          </cell>
          <cell r="F38" t="str">
            <v>MASTER 1</v>
          </cell>
          <cell r="G38">
            <v>1423031094</v>
          </cell>
        </row>
        <row r="39">
          <cell r="A39">
            <v>28</v>
          </cell>
          <cell r="C39" t="str">
            <v>DELOLME FELIX</v>
          </cell>
          <cell r="E39" t="str">
            <v>ECSEL</v>
          </cell>
          <cell r="F39" t="str">
            <v>SENIOR</v>
          </cell>
          <cell r="G39">
            <v>2442005514</v>
          </cell>
        </row>
        <row r="40">
          <cell r="A40">
            <v>29</v>
          </cell>
          <cell r="C40" t="str">
            <v>LOPEZ ROMAIN</v>
          </cell>
          <cell r="E40" t="str">
            <v>VVS</v>
          </cell>
          <cell r="F40" t="str">
            <v>MASTER 1</v>
          </cell>
          <cell r="G40">
            <v>2442043305</v>
          </cell>
        </row>
        <row r="41">
          <cell r="A41">
            <v>30</v>
          </cell>
          <cell r="C41" t="str">
            <v>RIOCREUX CYRIL</v>
          </cell>
          <cell r="E41" t="str">
            <v>ECO F</v>
          </cell>
          <cell r="F41" t="str">
            <v>MASTER 2</v>
          </cell>
          <cell r="G41">
            <v>2442051030</v>
          </cell>
        </row>
        <row r="42">
          <cell r="A42">
            <v>31</v>
          </cell>
          <cell r="C42" t="str">
            <v>CHRISTIN JP</v>
          </cell>
          <cell r="G42" t="str">
            <v>LICENCE JOURNEE</v>
          </cell>
        </row>
        <row r="43">
          <cell r="A43">
            <v>32</v>
          </cell>
          <cell r="C43" t="str">
            <v>LOUIN NOAM</v>
          </cell>
          <cell r="E43" t="str">
            <v>CCLO</v>
          </cell>
          <cell r="F43" t="str">
            <v>MASTER 1</v>
          </cell>
        </row>
        <row r="44">
          <cell r="A44">
            <v>34</v>
          </cell>
          <cell r="C44" t="str">
            <v>TISSIER ALEXANDRE</v>
          </cell>
          <cell r="E44" t="str">
            <v>VVS</v>
          </cell>
          <cell r="F44" t="str">
            <v>SENIOR</v>
          </cell>
          <cell r="G44">
            <v>2442043143</v>
          </cell>
        </row>
        <row r="45">
          <cell r="A45">
            <v>36</v>
          </cell>
        </row>
        <row r="46">
          <cell r="A46">
            <v>37</v>
          </cell>
        </row>
        <row r="47">
          <cell r="A47">
            <v>38</v>
          </cell>
        </row>
        <row r="48">
          <cell r="A48">
            <v>41</v>
          </cell>
        </row>
        <row r="49">
          <cell r="A49">
            <v>44</v>
          </cell>
        </row>
        <row r="50">
          <cell r="A50">
            <v>45</v>
          </cell>
        </row>
        <row r="51">
          <cell r="A51">
            <v>46</v>
          </cell>
        </row>
        <row r="52">
          <cell r="A52">
            <v>47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71</v>
          </cell>
        </row>
        <row r="58">
          <cell r="A58">
            <v>73</v>
          </cell>
        </row>
        <row r="59">
          <cell r="A59">
            <v>74</v>
          </cell>
        </row>
        <row r="60">
          <cell r="A60">
            <v>75</v>
          </cell>
        </row>
        <row r="61">
          <cell r="A61">
            <v>76</v>
          </cell>
        </row>
        <row r="62">
          <cell r="A62">
            <v>77</v>
          </cell>
        </row>
        <row r="63">
          <cell r="A63">
            <v>78</v>
          </cell>
        </row>
        <row r="64">
          <cell r="A64">
            <v>79</v>
          </cell>
        </row>
        <row r="65">
          <cell r="A65">
            <v>80</v>
          </cell>
        </row>
        <row r="66">
          <cell r="A66">
            <v>81</v>
          </cell>
        </row>
        <row r="67">
          <cell r="A67">
            <v>82</v>
          </cell>
        </row>
        <row r="68">
          <cell r="A68">
            <v>83</v>
          </cell>
        </row>
        <row r="69">
          <cell r="A69">
            <v>84</v>
          </cell>
        </row>
        <row r="70">
          <cell r="A70">
            <v>85</v>
          </cell>
        </row>
        <row r="71">
          <cell r="A71">
            <v>86</v>
          </cell>
        </row>
        <row r="72">
          <cell r="A72">
            <v>87</v>
          </cell>
        </row>
        <row r="73">
          <cell r="A73">
            <v>88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89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90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91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92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93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94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A80">
            <v>95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96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>
            <v>97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A83">
            <v>98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A84">
            <v>99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>
            <v>100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A86">
            <v>102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110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>
            <v>153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154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155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156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157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A93">
            <v>158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159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160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161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162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A98">
            <v>166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168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>
            <v>169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170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171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172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173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174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175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176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177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178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179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180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181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183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184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185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186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187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188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189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190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191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192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193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194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195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196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197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198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199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MARGEMENT"/>
      <sheetName val="Inscription"/>
      <sheetName val="PRIX D EQUIPE"/>
      <sheetName val="PROGRAMME"/>
      <sheetName val="CLASSEMENT"/>
      <sheetName val="FEUILLE DE RESULTAT"/>
      <sheetName val="FEUILLE réduite"/>
      <sheetName val="GRILLE DE PRIX"/>
      <sheetName val="CLASS INTERNET"/>
      <sheetName val="Feuille recto état résultats"/>
      <sheetName val="Feuille verso état résultats"/>
      <sheetName val="RECUPERATION INTERNET"/>
    </sheetNames>
    <sheetDataSet>
      <sheetData sheetId="1">
        <row r="2">
          <cell r="D2" t="str">
            <v>CHAMPDIEU</v>
          </cell>
          <cell r="G2">
            <v>42</v>
          </cell>
        </row>
        <row r="4">
          <cell r="D4">
            <v>41742</v>
          </cell>
        </row>
        <row r="5">
          <cell r="D5" t="str">
            <v>Master 3- 4-5 tandem dames junior</v>
          </cell>
        </row>
        <row r="8">
          <cell r="F8">
            <v>0</v>
          </cell>
        </row>
        <row r="12">
          <cell r="A12">
            <v>1069</v>
          </cell>
          <cell r="C12" t="str">
            <v>BOSSER Gael</v>
          </cell>
          <cell r="E12" t="str">
            <v>GOLENE EVASION</v>
          </cell>
          <cell r="F12" t="str">
            <v>Junior</v>
          </cell>
          <cell r="G12">
            <v>2442019063</v>
          </cell>
        </row>
        <row r="13">
          <cell r="A13">
            <v>1070</v>
          </cell>
          <cell r="C13" t="str">
            <v>CHALAND Louis</v>
          </cell>
          <cell r="E13" t="str">
            <v>VVS</v>
          </cell>
          <cell r="F13" t="str">
            <v>Junior</v>
          </cell>
          <cell r="G13">
            <v>2442043465</v>
          </cell>
        </row>
        <row r="14">
          <cell r="A14">
            <v>1071</v>
          </cell>
          <cell r="C14" t="str">
            <v>CHAPUIS Valentin</v>
          </cell>
          <cell r="E14" t="str">
            <v>VVS</v>
          </cell>
          <cell r="F14" t="str">
            <v>Junior</v>
          </cell>
          <cell r="G14">
            <v>2442043074</v>
          </cell>
        </row>
        <row r="15">
          <cell r="A15">
            <v>1072</v>
          </cell>
          <cell r="C15" t="str">
            <v>GOURBIERE Quentin</v>
          </cell>
          <cell r="E15" t="str">
            <v>VVS</v>
          </cell>
          <cell r="F15" t="str">
            <v>Junior</v>
          </cell>
          <cell r="G15">
            <v>2442043213</v>
          </cell>
        </row>
        <row r="16">
          <cell r="A16">
            <v>1073</v>
          </cell>
          <cell r="C16" t="str">
            <v>ABRIAL Mathieu</v>
          </cell>
          <cell r="E16" t="str">
            <v>GOLENE EVASION</v>
          </cell>
          <cell r="F16" t="str">
            <v>Junior</v>
          </cell>
          <cell r="G16">
            <v>2442019084</v>
          </cell>
        </row>
        <row r="17">
          <cell r="A17">
            <v>1074</v>
          </cell>
          <cell r="C17" t="str">
            <v>SALINAS Jason</v>
          </cell>
          <cell r="E17" t="str">
            <v>Club VTT Ardbike</v>
          </cell>
          <cell r="F17" t="str">
            <v>Junior</v>
          </cell>
          <cell r="G17">
            <v>2426180114</v>
          </cell>
        </row>
        <row r="18">
          <cell r="A18">
            <v>1075</v>
          </cell>
          <cell r="C18" t="str">
            <v>CARROT Théophane</v>
          </cell>
          <cell r="E18" t="str">
            <v>GOLENE EVASION</v>
          </cell>
          <cell r="F18" t="str">
            <v>Junior</v>
          </cell>
          <cell r="G18">
            <v>2442019034</v>
          </cell>
        </row>
        <row r="19">
          <cell r="A19">
            <v>1076</v>
          </cell>
          <cell r="C19" t="str">
            <v>ACHARD Sylvain</v>
          </cell>
          <cell r="E19" t="str">
            <v>Ecole de Vélo du Puy en Velay</v>
          </cell>
          <cell r="F19" t="str">
            <v>Junior</v>
          </cell>
          <cell r="G19" t="str">
            <v>0443156092</v>
          </cell>
        </row>
        <row r="20">
          <cell r="A20">
            <v>1077</v>
          </cell>
          <cell r="C20" t="str">
            <v>DUJOUX Sylvain</v>
          </cell>
          <cell r="E20" t="str">
            <v>VVS</v>
          </cell>
          <cell r="F20" t="str">
            <v>Junior</v>
          </cell>
          <cell r="G20">
            <v>2442043240</v>
          </cell>
        </row>
        <row r="21">
          <cell r="A21">
            <v>1079</v>
          </cell>
          <cell r="C21" t="str">
            <v>GUIGNAND Hugo</v>
          </cell>
          <cell r="E21" t="str">
            <v>GOLENE EVASION</v>
          </cell>
          <cell r="F21" t="str">
            <v>Junior</v>
          </cell>
          <cell r="G21">
            <v>2442019013</v>
          </cell>
        </row>
        <row r="22">
          <cell r="A22">
            <v>1080</v>
          </cell>
          <cell r="C22" t="str">
            <v>LACHAT Rémi</v>
          </cell>
          <cell r="E22" t="str">
            <v>VVS</v>
          </cell>
          <cell r="F22" t="str">
            <v>Junior</v>
          </cell>
          <cell r="G22">
            <v>2442043269</v>
          </cell>
        </row>
        <row r="23">
          <cell r="A23">
            <v>1082</v>
          </cell>
          <cell r="C23" t="str">
            <v>DEBROSSE Paulin</v>
          </cell>
          <cell r="E23" t="str">
            <v>La Roue des Grands Bois - ASPTT</v>
          </cell>
          <cell r="F23" t="str">
            <v>Junior</v>
          </cell>
          <cell r="G23">
            <v>2442003032</v>
          </cell>
        </row>
        <row r="24">
          <cell r="A24">
            <v>1085</v>
          </cell>
          <cell r="C24" t="str">
            <v>DE BEAUREPAIRE Julien</v>
          </cell>
          <cell r="E24" t="str">
            <v>Team Pommiers VTT</v>
          </cell>
          <cell r="F24" t="str">
            <v>Junior</v>
          </cell>
          <cell r="G24">
            <v>2469107200</v>
          </cell>
        </row>
        <row r="25">
          <cell r="A25">
            <v>1086</v>
          </cell>
          <cell r="C25" t="str">
            <v>REVEILLE Hugo</v>
          </cell>
          <cell r="E25" t="str">
            <v>VVS</v>
          </cell>
          <cell r="F25" t="str">
            <v>Junior</v>
          </cell>
          <cell r="G25">
            <v>2442043577</v>
          </cell>
        </row>
        <row r="26">
          <cell r="A26">
            <v>1087</v>
          </cell>
          <cell r="C26" t="str">
            <v>VODABLE Olivier</v>
          </cell>
          <cell r="E26" t="str">
            <v>Sans club</v>
          </cell>
          <cell r="F26" t="str">
            <v>Master 3</v>
          </cell>
          <cell r="G26" t="str">
            <v>0443800031</v>
          </cell>
        </row>
        <row r="27">
          <cell r="A27">
            <v>1088</v>
          </cell>
          <cell r="C27" t="str">
            <v>LAMBERT Jean-Marc</v>
          </cell>
          <cell r="E27" t="str">
            <v>Sans club</v>
          </cell>
          <cell r="F27" t="str">
            <v>Master 3</v>
          </cell>
          <cell r="G27">
            <v>2426800045</v>
          </cell>
        </row>
        <row r="28">
          <cell r="A28">
            <v>1089</v>
          </cell>
          <cell r="C28" t="str">
            <v>PLOTTON Thierry</v>
          </cell>
          <cell r="E28" t="str">
            <v>VVS</v>
          </cell>
          <cell r="F28" t="str">
            <v>Master 4</v>
          </cell>
          <cell r="G28">
            <v>2442043461</v>
          </cell>
        </row>
        <row r="29">
          <cell r="A29">
            <v>1090</v>
          </cell>
          <cell r="C29" t="str">
            <v>DREVET Denis</v>
          </cell>
          <cell r="E29" t="str">
            <v>VVS</v>
          </cell>
          <cell r="F29" t="str">
            <v>Master 3</v>
          </cell>
          <cell r="G29">
            <v>2442043439</v>
          </cell>
        </row>
        <row r="30">
          <cell r="A30">
            <v>1092</v>
          </cell>
          <cell r="C30" t="str">
            <v>CAVAGNA Claude</v>
          </cell>
          <cell r="E30" t="str">
            <v>ECO Villeurbannais</v>
          </cell>
          <cell r="F30" t="str">
            <v>Master 4</v>
          </cell>
          <cell r="G30">
            <v>2469018032</v>
          </cell>
        </row>
        <row r="31">
          <cell r="A31">
            <v>1093</v>
          </cell>
          <cell r="C31" t="str">
            <v>PONCET Alexandre</v>
          </cell>
          <cell r="E31" t="str">
            <v>VELO CLUB FEURS BALBIGNY</v>
          </cell>
          <cell r="F31" t="str">
            <v>Master 3</v>
          </cell>
          <cell r="G31">
            <v>2442037026</v>
          </cell>
        </row>
        <row r="32">
          <cell r="A32">
            <v>1094</v>
          </cell>
          <cell r="C32" t="str">
            <v>ROCHER Jean-Paul</v>
          </cell>
          <cell r="E32" t="str">
            <v>RO Chambon Feugerolle</v>
          </cell>
          <cell r="F32" t="str">
            <v>Master 4</v>
          </cell>
          <cell r="G32">
            <v>2442017083</v>
          </cell>
        </row>
        <row r="33">
          <cell r="A33">
            <v>1095</v>
          </cell>
          <cell r="C33" t="str">
            <v>BARREAU Stéphane</v>
          </cell>
          <cell r="E33" t="str">
            <v>Vélo Club Francheville</v>
          </cell>
          <cell r="F33" t="str">
            <v>Master 4</v>
          </cell>
          <cell r="G33">
            <v>2469048013</v>
          </cell>
        </row>
        <row r="34">
          <cell r="A34">
            <v>1096</v>
          </cell>
          <cell r="C34" t="str">
            <v>SAVATTE Rémi</v>
          </cell>
          <cell r="E34" t="str">
            <v>VCFB</v>
          </cell>
          <cell r="F34" t="str">
            <v>Master 4</v>
          </cell>
          <cell r="G34">
            <v>2442037080</v>
          </cell>
        </row>
        <row r="35">
          <cell r="A35">
            <v>1097</v>
          </cell>
          <cell r="C35" t="str">
            <v>LAFON Christophe</v>
          </cell>
          <cell r="E35" t="str">
            <v>VVS</v>
          </cell>
          <cell r="F35" t="str">
            <v>Master 4</v>
          </cell>
          <cell r="G35">
            <v>2442043591</v>
          </cell>
        </row>
        <row r="36">
          <cell r="A36">
            <v>1098</v>
          </cell>
          <cell r="C36" t="str">
            <v>BETON Patrice</v>
          </cell>
          <cell r="E36" t="str">
            <v>UC d'Affinois</v>
          </cell>
          <cell r="F36" t="str">
            <v>Master 3 </v>
          </cell>
          <cell r="G36">
            <v>2442057044</v>
          </cell>
        </row>
        <row r="37">
          <cell r="A37">
            <v>1099</v>
          </cell>
          <cell r="C37" t="str">
            <v>ZOBOLI Michel</v>
          </cell>
          <cell r="E37" t="str">
            <v>GOC 42</v>
          </cell>
          <cell r="F37" t="str">
            <v>Master 5</v>
          </cell>
          <cell r="G37">
            <v>2442007092</v>
          </cell>
        </row>
        <row r="38">
          <cell r="A38">
            <v>1511</v>
          </cell>
          <cell r="C38" t="str">
            <v>DUPUY Thierry</v>
          </cell>
          <cell r="E38" t="str">
            <v>VCFB</v>
          </cell>
          <cell r="F38" t="str">
            <v>Master 5</v>
          </cell>
          <cell r="G38">
            <v>2442037041</v>
          </cell>
        </row>
        <row r="39">
          <cell r="A39">
            <v>1512</v>
          </cell>
          <cell r="C39" t="str">
            <v>DEPARDON Aurélie</v>
          </cell>
          <cell r="E39" t="str">
            <v>Team Pommiers VTT</v>
          </cell>
          <cell r="F39" t="str">
            <v>Dames</v>
          </cell>
          <cell r="G39">
            <v>2469107026</v>
          </cell>
        </row>
        <row r="40">
          <cell r="A40">
            <v>1513</v>
          </cell>
          <cell r="C40" t="str">
            <v>BERNE HUGO</v>
          </cell>
          <cell r="E40" t="str">
            <v>EVASION GENILAC</v>
          </cell>
          <cell r="F40" t="str">
            <v>Junior</v>
          </cell>
          <cell r="G40">
            <v>2442013004</v>
          </cell>
        </row>
        <row r="41">
          <cell r="A41">
            <v>1514</v>
          </cell>
          <cell r="C41" t="str">
            <v>TRANCHAND BASTIEN</v>
          </cell>
          <cell r="E41" t="str">
            <v>VVS</v>
          </cell>
          <cell r="F41" t="str">
            <v>Junior</v>
          </cell>
          <cell r="G41">
            <v>2442043071</v>
          </cell>
        </row>
        <row r="42">
          <cell r="A42">
            <v>1515</v>
          </cell>
          <cell r="C42" t="str">
            <v>GOMEZ Franck</v>
          </cell>
          <cell r="E42" t="str">
            <v>ROC</v>
          </cell>
          <cell r="F42" t="str">
            <v>MASTER3</v>
          </cell>
          <cell r="G42">
            <v>2442017016</v>
          </cell>
        </row>
        <row r="43">
          <cell r="A43">
            <v>1517</v>
          </cell>
          <cell r="C43" t="str">
            <v>VINCENT ERIC</v>
          </cell>
          <cell r="F43" t="str">
            <v>MASTER5</v>
          </cell>
          <cell r="G43" t="str">
            <v>LICENCE JOURNEE</v>
          </cell>
        </row>
        <row r="44">
          <cell r="A44">
            <v>1534</v>
          </cell>
          <cell r="C44" t="str">
            <v>AVIGNANT ADRIEN</v>
          </cell>
          <cell r="E44" t="str">
            <v>VVS</v>
          </cell>
          <cell r="F44" t="str">
            <v>JUNIOR</v>
          </cell>
          <cell r="G44">
            <v>2442043027</v>
          </cell>
        </row>
        <row r="45">
          <cell r="A45">
            <v>1535</v>
          </cell>
          <cell r="C45" t="str">
            <v>PROVENAT PHILIPPE</v>
          </cell>
          <cell r="E45" t="str">
            <v>EVASION GENILAC</v>
          </cell>
          <cell r="F45" t="str">
            <v>MASTER 4</v>
          </cell>
          <cell r="G45">
            <v>2442013015</v>
          </cell>
        </row>
        <row r="46">
          <cell r="A46">
            <v>1536</v>
          </cell>
          <cell r="C46" t="str">
            <v>JONCGERAY VICTOIRE</v>
          </cell>
          <cell r="E46" t="str">
            <v>ANNECY CYCLISME</v>
          </cell>
          <cell r="F46" t="str">
            <v>Dames</v>
          </cell>
          <cell r="G46">
            <v>2474009202</v>
          </cell>
        </row>
        <row r="47">
          <cell r="A47">
            <v>1542</v>
          </cell>
          <cell r="C47" t="str">
            <v>PUEYO RAPHAEL</v>
          </cell>
          <cell r="E47" t="str">
            <v>CC SEYSSINET</v>
          </cell>
          <cell r="F47" t="str">
            <v>JUNIOR</v>
          </cell>
          <cell r="G47">
            <v>2438072020</v>
          </cell>
        </row>
        <row r="48">
          <cell r="A48">
            <v>1543</v>
          </cell>
          <cell r="C48" t="str">
            <v>FORISSIER ARTHUR</v>
          </cell>
          <cell r="E48" t="str">
            <v>ST ETIENNE TRIATHLON</v>
          </cell>
          <cell r="F48" t="str">
            <v>JUNIOR</v>
          </cell>
        </row>
        <row r="49">
          <cell r="A49">
            <v>1551</v>
          </cell>
          <cell r="C49" t="str">
            <v>BARBIET ERIC</v>
          </cell>
          <cell r="E49" t="str">
            <v>FRAISSE</v>
          </cell>
          <cell r="F49" t="str">
            <v>MASTER 3</v>
          </cell>
          <cell r="G49">
            <v>2442012003</v>
          </cell>
        </row>
        <row r="50">
          <cell r="A50">
            <v>1552</v>
          </cell>
          <cell r="C50" t="str">
            <v>BESSON LUCAS</v>
          </cell>
          <cell r="E50" t="str">
            <v>VVS</v>
          </cell>
          <cell r="F50" t="str">
            <v>JUNIOR</v>
          </cell>
          <cell r="G50">
            <v>2442043574</v>
          </cell>
        </row>
        <row r="51">
          <cell r="A51">
            <v>1553</v>
          </cell>
          <cell r="C51" t="str">
            <v>BALTHAZARD PATRICK</v>
          </cell>
          <cell r="E51" t="str">
            <v>POMMIER VVT</v>
          </cell>
          <cell r="F51" t="str">
            <v>MASTER 5</v>
          </cell>
          <cell r="G51">
            <v>2469107065</v>
          </cell>
        </row>
        <row r="52">
          <cell r="A52">
            <v>1554</v>
          </cell>
          <cell r="C52" t="str">
            <v>CHAUDUN BRUNO</v>
          </cell>
          <cell r="E52" t="str">
            <v>ROC</v>
          </cell>
          <cell r="F52" t="str">
            <v>MASTER 3</v>
          </cell>
          <cell r="G52">
            <v>2442017013</v>
          </cell>
        </row>
        <row r="53">
          <cell r="A53">
            <v>1555</v>
          </cell>
          <cell r="C53" t="str">
            <v>LABALME LIONEL</v>
          </cell>
          <cell r="F53" t="str">
            <v>MASTER 3</v>
          </cell>
          <cell r="G53" t="str">
            <v>LICENCE JOURNEE</v>
          </cell>
        </row>
        <row r="54">
          <cell r="A54">
            <v>1556</v>
          </cell>
          <cell r="C54" t="str">
            <v>CHANAVAT CHRISTOPHE </v>
          </cell>
          <cell r="F54" t="str">
            <v>MASTER 3</v>
          </cell>
          <cell r="G54" t="str">
            <v>LICENCE JOURNEE</v>
          </cell>
        </row>
        <row r="55">
          <cell r="A55">
            <v>1557</v>
          </cell>
          <cell r="C55" t="str">
            <v>ROBERT STEPHANIE</v>
          </cell>
          <cell r="F55" t="str">
            <v>Dames</v>
          </cell>
          <cell r="G55" t="str">
            <v>LICENCE JOURNEE</v>
          </cell>
        </row>
        <row r="56">
          <cell r="A56">
            <v>1558</v>
          </cell>
          <cell r="C56" t="str">
            <v>CALLAMARD ERIC</v>
          </cell>
          <cell r="E56" t="str">
            <v>GOC 42</v>
          </cell>
          <cell r="F56" t="str">
            <v>MASTER 5</v>
          </cell>
          <cell r="G56">
            <v>2442007144</v>
          </cell>
        </row>
        <row r="57">
          <cell r="A57">
            <v>1559</v>
          </cell>
          <cell r="C57" t="str">
            <v>AUBERT RENAULT CATHERINE</v>
          </cell>
          <cell r="E57" t="str">
            <v>GOC 42</v>
          </cell>
          <cell r="F57" t="str">
            <v>Dames</v>
          </cell>
          <cell r="G57">
            <v>2442007015</v>
          </cell>
        </row>
        <row r="58">
          <cell r="A58">
            <v>1561</v>
          </cell>
          <cell r="C58" t="str">
            <v>GENTIL ROGER</v>
          </cell>
          <cell r="E58" t="str">
            <v>C V A C</v>
          </cell>
          <cell r="F58" t="str">
            <v>MASTER 5</v>
          </cell>
          <cell r="G58">
            <v>2438191192</v>
          </cell>
        </row>
        <row r="59">
          <cell r="A59">
            <v>1563</v>
          </cell>
          <cell r="C59" t="str">
            <v>HOARRAU BERNARD</v>
          </cell>
          <cell r="E59" t="str">
            <v>E C O V</v>
          </cell>
          <cell r="F59" t="str">
            <v>MASTER 3</v>
          </cell>
          <cell r="G59" t="str">
            <v>EN COURS</v>
          </cell>
        </row>
        <row r="60">
          <cell r="A60">
            <v>1564</v>
          </cell>
        </row>
        <row r="61">
          <cell r="A61">
            <v>1565</v>
          </cell>
        </row>
        <row r="62">
          <cell r="A62">
            <v>1566</v>
          </cell>
        </row>
        <row r="63">
          <cell r="A63">
            <v>1567</v>
          </cell>
        </row>
        <row r="64">
          <cell r="A64">
            <v>1568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cription"/>
      <sheetName val="PRIX D EQUIPE"/>
      <sheetName val="PROGRAMME"/>
      <sheetName val="EMARGEMENT"/>
      <sheetName val="CLASSEMENT"/>
      <sheetName val="FEUILLE DE RESULTAT"/>
      <sheetName val="FEUILLE réduite"/>
      <sheetName val="GRILLE DE PRIX"/>
      <sheetName val="CLASS INTERNET"/>
      <sheetName val="Feuille recto état résultats"/>
      <sheetName val="Feuille verso état résultats"/>
      <sheetName val="RECUPERATION INTERNET"/>
    </sheetNames>
    <sheetDataSet>
      <sheetData sheetId="0">
        <row r="2">
          <cell r="D2" t="str">
            <v>CHAMPDIEU</v>
          </cell>
        </row>
        <row r="5">
          <cell r="D5" t="str">
            <v>CADET CADETTE JUNIOR F</v>
          </cell>
        </row>
        <row r="12">
          <cell r="A12">
            <v>200</v>
          </cell>
          <cell r="C12" t="str">
            <v>DI LIBERTO Hugo</v>
          </cell>
          <cell r="E12" t="str">
            <v>ECSEL</v>
          </cell>
          <cell r="F12" t="str">
            <v>Cadet</v>
          </cell>
          <cell r="G12">
            <v>2442005074</v>
          </cell>
        </row>
        <row r="13">
          <cell r="A13">
            <v>201</v>
          </cell>
          <cell r="C13" t="str">
            <v>DREVET Maxime</v>
          </cell>
          <cell r="E13" t="str">
            <v>VVS</v>
          </cell>
          <cell r="F13" t="str">
            <v>Cadet</v>
          </cell>
          <cell r="G13">
            <v>2442043423</v>
          </cell>
        </row>
        <row r="14">
          <cell r="A14">
            <v>202</v>
          </cell>
          <cell r="C14" t="str">
            <v>PONCET Yoann</v>
          </cell>
          <cell r="E14" t="str">
            <v>Sélection de La Loire</v>
          </cell>
          <cell r="F14" t="str">
            <v>Cadet</v>
          </cell>
          <cell r="G14">
            <v>2442037146</v>
          </cell>
        </row>
        <row r="15">
          <cell r="A15">
            <v>203</v>
          </cell>
          <cell r="C15" t="str">
            <v>BLANCO Pierre</v>
          </cell>
          <cell r="E15" t="str">
            <v>Sélection de La Loire</v>
          </cell>
          <cell r="F15" t="str">
            <v>Cadet</v>
          </cell>
          <cell r="G15">
            <v>2442019028</v>
          </cell>
        </row>
        <row r="16">
          <cell r="A16">
            <v>204</v>
          </cell>
          <cell r="C16" t="str">
            <v>LAFANECHERE Théo</v>
          </cell>
          <cell r="E16" t="str">
            <v>Sélection de La Loire</v>
          </cell>
          <cell r="F16" t="str">
            <v>Cadet</v>
          </cell>
          <cell r="G16">
            <v>2442043132</v>
          </cell>
        </row>
        <row r="17">
          <cell r="A17">
            <v>205</v>
          </cell>
          <cell r="C17" t="str">
            <v>CHAVANAT Pierre</v>
          </cell>
          <cell r="E17" t="str">
            <v>Ecole de Vélo du Puy en Velay</v>
          </cell>
          <cell r="F17" t="str">
            <v>Cadet</v>
          </cell>
          <cell r="G17" t="str">
            <v>0443156057</v>
          </cell>
        </row>
        <row r="18">
          <cell r="A18">
            <v>206</v>
          </cell>
          <cell r="C18" t="str">
            <v>LE FUR Loïc</v>
          </cell>
          <cell r="E18" t="str">
            <v>Ecole de Vélo du Puy en Velay</v>
          </cell>
          <cell r="F18" t="str">
            <v>Cadet</v>
          </cell>
          <cell r="G18" t="str">
            <v>0443156102</v>
          </cell>
        </row>
        <row r="19">
          <cell r="A19">
            <v>207</v>
          </cell>
          <cell r="C19" t="str">
            <v>GAY Anaëlle</v>
          </cell>
          <cell r="E19" t="str">
            <v>Ecole de Vélo du Puy en Velay</v>
          </cell>
          <cell r="F19" t="str">
            <v>Cadette</v>
          </cell>
          <cell r="G19" t="str">
            <v>0443156075</v>
          </cell>
        </row>
        <row r="20">
          <cell r="A20">
            <v>208</v>
          </cell>
          <cell r="C20" t="str">
            <v>DAVAL Pierre</v>
          </cell>
          <cell r="E20" t="str">
            <v>Ecole de Vélo du Puy en Velay</v>
          </cell>
          <cell r="F20" t="str">
            <v>Cadet</v>
          </cell>
          <cell r="G20" t="str">
            <v>0443156067</v>
          </cell>
        </row>
        <row r="21">
          <cell r="A21">
            <v>209</v>
          </cell>
          <cell r="C21" t="str">
            <v>BONNET Pierre</v>
          </cell>
          <cell r="E21" t="str">
            <v>Ecole de Vélo du Puy en Velay</v>
          </cell>
          <cell r="F21" t="str">
            <v>Cadet</v>
          </cell>
          <cell r="G21" t="str">
            <v>0443156023</v>
          </cell>
        </row>
        <row r="22">
          <cell r="A22">
            <v>210</v>
          </cell>
          <cell r="C22" t="str">
            <v>BETON Amandine</v>
          </cell>
          <cell r="E22" t="str">
            <v>Sélection de La Loire</v>
          </cell>
          <cell r="F22" t="str">
            <v>Cadette</v>
          </cell>
          <cell r="G22">
            <v>2442057131</v>
          </cell>
        </row>
        <row r="23">
          <cell r="A23">
            <v>211</v>
          </cell>
          <cell r="C23" t="str">
            <v>BONCHE Capucine</v>
          </cell>
          <cell r="E23" t="str">
            <v>Sélection de La Loire</v>
          </cell>
          <cell r="F23" t="str">
            <v>Cadette</v>
          </cell>
          <cell r="G23">
            <v>244201907</v>
          </cell>
        </row>
        <row r="24">
          <cell r="A24">
            <v>212</v>
          </cell>
          <cell r="C24" t="str">
            <v>CHALAMET Gaëtan</v>
          </cell>
          <cell r="E24" t="str">
            <v>GOLENE EVASION</v>
          </cell>
          <cell r="F24" t="str">
            <v>Cadet</v>
          </cell>
          <cell r="G24">
            <v>2442019014</v>
          </cell>
        </row>
        <row r="25">
          <cell r="A25">
            <v>213</v>
          </cell>
          <cell r="C25" t="str">
            <v>WAZ Hugo</v>
          </cell>
          <cell r="E25" t="str">
            <v>VVS</v>
          </cell>
          <cell r="F25" t="str">
            <v>Cadet</v>
          </cell>
          <cell r="G25">
            <v>2442043102</v>
          </cell>
        </row>
        <row r="26">
          <cell r="A26">
            <v>214</v>
          </cell>
          <cell r="C26" t="str">
            <v>BERAUD Brice</v>
          </cell>
          <cell r="E26" t="str">
            <v>Sélection de La Loire</v>
          </cell>
          <cell r="F26" t="str">
            <v>Cadet</v>
          </cell>
          <cell r="G26">
            <v>2442043582</v>
          </cell>
        </row>
        <row r="27">
          <cell r="A27">
            <v>215</v>
          </cell>
          <cell r="C27" t="str">
            <v>MASSIAS Hugo</v>
          </cell>
          <cell r="E27" t="str">
            <v>Sélection de La Loire</v>
          </cell>
          <cell r="F27" t="str">
            <v>Cadet</v>
          </cell>
          <cell r="G27">
            <v>2442043084</v>
          </cell>
        </row>
        <row r="28">
          <cell r="A28">
            <v>216</v>
          </cell>
          <cell r="C28" t="str">
            <v>VIEUX Mickaël</v>
          </cell>
          <cell r="E28" t="str">
            <v>Team Pommiers VTT</v>
          </cell>
          <cell r="F28" t="str">
            <v>Cadet</v>
          </cell>
          <cell r="G28">
            <v>2469107109</v>
          </cell>
        </row>
        <row r="29">
          <cell r="A29">
            <v>217</v>
          </cell>
          <cell r="C29" t="str">
            <v>BERNE Ludovic</v>
          </cell>
          <cell r="E29" t="str">
            <v>Team Pommiers VTT</v>
          </cell>
          <cell r="F29" t="str">
            <v>Cadet</v>
          </cell>
          <cell r="G29">
            <v>2469107008</v>
          </cell>
        </row>
        <row r="30">
          <cell r="A30">
            <v>218</v>
          </cell>
          <cell r="C30" t="str">
            <v>BLARD Jules</v>
          </cell>
          <cell r="E30" t="str">
            <v>Team Pommiers VTT</v>
          </cell>
          <cell r="F30" t="str">
            <v>Cadet</v>
          </cell>
          <cell r="G30">
            <v>2469107209</v>
          </cell>
        </row>
        <row r="31">
          <cell r="A31">
            <v>219</v>
          </cell>
          <cell r="C31" t="str">
            <v>CARROT Robin</v>
          </cell>
          <cell r="E31" t="str">
            <v>Sélection de La Loire</v>
          </cell>
          <cell r="F31" t="str">
            <v>Cadet</v>
          </cell>
          <cell r="G31">
            <v>2442003062</v>
          </cell>
        </row>
        <row r="32">
          <cell r="A32">
            <v>220</v>
          </cell>
          <cell r="C32" t="str">
            <v>PROVENA Alexis</v>
          </cell>
          <cell r="E32" t="str">
            <v>GOLENE EVASION</v>
          </cell>
          <cell r="F32" t="str">
            <v>Cadet</v>
          </cell>
          <cell r="G32">
            <v>2442013007</v>
          </cell>
        </row>
        <row r="33">
          <cell r="A33">
            <v>221</v>
          </cell>
          <cell r="C33" t="str">
            <v>BALTHAZARD Louis</v>
          </cell>
          <cell r="E33" t="str">
            <v>Team Pommiers VTT</v>
          </cell>
          <cell r="F33" t="str">
            <v>Cadet</v>
          </cell>
          <cell r="G33">
            <v>2469107164</v>
          </cell>
        </row>
        <row r="34">
          <cell r="A34">
            <v>222</v>
          </cell>
        </row>
        <row r="35">
          <cell r="A35">
            <v>223</v>
          </cell>
        </row>
        <row r="36">
          <cell r="A36">
            <v>224</v>
          </cell>
        </row>
        <row r="37">
          <cell r="A37">
            <v>225</v>
          </cell>
        </row>
        <row r="38">
          <cell r="A38">
            <v>226</v>
          </cell>
        </row>
        <row r="39">
          <cell r="A39">
            <v>227</v>
          </cell>
        </row>
        <row r="40">
          <cell r="A40">
            <v>228</v>
          </cell>
        </row>
        <row r="41">
          <cell r="A41">
            <v>229</v>
          </cell>
        </row>
        <row r="42">
          <cell r="A42">
            <v>230</v>
          </cell>
        </row>
        <row r="43">
          <cell r="A43">
            <v>231</v>
          </cell>
        </row>
        <row r="44">
          <cell r="A44">
            <v>232</v>
          </cell>
        </row>
        <row r="45">
          <cell r="A45">
            <v>233</v>
          </cell>
        </row>
        <row r="46">
          <cell r="A46">
            <v>234</v>
          </cell>
        </row>
        <row r="47">
          <cell r="A47">
            <v>235</v>
          </cell>
        </row>
        <row r="48">
          <cell r="A48">
            <v>236</v>
          </cell>
        </row>
        <row r="49">
          <cell r="A49">
            <v>237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A50">
            <v>238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>
            <v>239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>
            <v>240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241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>
            <v>242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>
            <v>243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244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245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>
            <v>246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>
            <v>247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>
            <v>248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249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>
            <v>251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>
            <v>252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A65">
            <v>253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A66">
            <v>254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255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256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281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282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283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284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285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286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287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288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289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290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291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A80">
            <v>292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293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>
            <v>294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A83">
            <v>295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A84">
            <v>296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>
            <v>297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A86">
            <v>298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299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>
            <v>300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301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302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303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304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A93">
            <v>306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307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308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309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310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A98">
            <v>311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312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>
            <v>313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314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316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317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318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319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320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321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322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323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324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325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326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327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328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329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330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</sheetData>
      <sheetData sheetId="4">
        <row r="1">
          <cell r="A1" t="str">
            <v>COURSE</v>
          </cell>
          <cell r="J1">
            <v>41742</v>
          </cell>
        </row>
        <row r="2">
          <cell r="A2" t="str">
            <v>CATEGORIE</v>
          </cell>
          <cell r="J2">
            <v>0</v>
          </cell>
        </row>
        <row r="3">
          <cell r="A3" t="str">
            <v>Place</v>
          </cell>
          <cell r="J3" t="str">
            <v>TEMPS</v>
          </cell>
        </row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cription"/>
      <sheetName val="PRIX D EQUIPE"/>
      <sheetName val="PROGRAMME"/>
      <sheetName val="EMARGEMENT"/>
      <sheetName val="CLASSEMENT"/>
      <sheetName val="FEUILLE DE RESULTAT"/>
      <sheetName val="FEUILLE réduite"/>
      <sheetName val="GRILLE DE PRIX"/>
      <sheetName val="CLASS INTERNET"/>
      <sheetName val="Feuille recto état résultats"/>
      <sheetName val="Feuille verso état résultats"/>
      <sheetName val="RECUPERATION INTERNET"/>
    </sheetNames>
    <sheetDataSet>
      <sheetData sheetId="0">
        <row r="1">
          <cell r="D1" t="str">
            <v>CHAMPDIEU</v>
          </cell>
        </row>
        <row r="2">
          <cell r="D2" t="str">
            <v>CHAMPDIEU</v>
          </cell>
          <cell r="G2">
            <v>42</v>
          </cell>
        </row>
        <row r="3">
          <cell r="D3" t="str">
            <v>VELOVERT SAVIGNOLAIS</v>
          </cell>
        </row>
        <row r="4">
          <cell r="D4">
            <v>41742</v>
          </cell>
        </row>
        <row r="5">
          <cell r="D5" t="str">
            <v>Minimes</v>
          </cell>
        </row>
        <row r="7">
          <cell r="F7">
            <v>0</v>
          </cell>
        </row>
        <row r="8">
          <cell r="D8">
            <v>131</v>
          </cell>
          <cell r="F8">
            <v>0</v>
          </cell>
        </row>
        <row r="12">
          <cell r="A12">
            <v>300</v>
          </cell>
          <cell r="C12" t="str">
            <v>PLOTTON Nathan</v>
          </cell>
          <cell r="E12" t="str">
            <v>VVS</v>
          </cell>
          <cell r="F12" t="str">
            <v>Minimes</v>
          </cell>
          <cell r="G12">
            <v>2442043510</v>
          </cell>
        </row>
        <row r="13">
          <cell r="A13">
            <v>301</v>
          </cell>
          <cell r="C13" t="str">
            <v>XAVIER Téo</v>
          </cell>
          <cell r="E13" t="str">
            <v>VVS</v>
          </cell>
          <cell r="F13" t="str">
            <v>Minimes</v>
          </cell>
          <cell r="G13">
            <v>2442043552</v>
          </cell>
        </row>
        <row r="14">
          <cell r="A14">
            <v>302</v>
          </cell>
          <cell r="C14" t="str">
            <v>GEROSSIER Louise</v>
          </cell>
          <cell r="E14" t="str">
            <v>VVS</v>
          </cell>
          <cell r="F14" t="str">
            <v>Minimes F</v>
          </cell>
          <cell r="G14">
            <v>2442043396</v>
          </cell>
        </row>
        <row r="15">
          <cell r="A15">
            <v>303</v>
          </cell>
          <cell r="C15" t="str">
            <v>TEYSSIER Clément</v>
          </cell>
          <cell r="E15" t="str">
            <v>VVS</v>
          </cell>
          <cell r="F15" t="str">
            <v>Minimes</v>
          </cell>
          <cell r="G15">
            <v>2442043578</v>
          </cell>
        </row>
        <row r="16">
          <cell r="A16">
            <v>304</v>
          </cell>
          <cell r="C16" t="str">
            <v>DOUAY Bastien</v>
          </cell>
          <cell r="E16" t="str">
            <v>VVS</v>
          </cell>
          <cell r="F16" t="str">
            <v>Minimes</v>
          </cell>
          <cell r="G16">
            <v>2442043437</v>
          </cell>
        </row>
        <row r="17">
          <cell r="A17">
            <v>306</v>
          </cell>
          <cell r="C17" t="str">
            <v>MARNAT Louis</v>
          </cell>
          <cell r="E17" t="str">
            <v>VVS</v>
          </cell>
          <cell r="F17" t="str">
            <v>Minimes</v>
          </cell>
          <cell r="G17">
            <v>2442043320</v>
          </cell>
        </row>
        <row r="18">
          <cell r="A18">
            <v>307</v>
          </cell>
          <cell r="C18" t="str">
            <v>COGNASSE Théo</v>
          </cell>
          <cell r="E18" t="str">
            <v>VVS</v>
          </cell>
          <cell r="F18" t="str">
            <v>Minimes</v>
          </cell>
          <cell r="G18">
            <v>2442043035</v>
          </cell>
        </row>
        <row r="19">
          <cell r="A19">
            <v>308</v>
          </cell>
          <cell r="C19" t="str">
            <v>GIGANDON Benoit</v>
          </cell>
          <cell r="E19" t="str">
            <v>VVS</v>
          </cell>
          <cell r="F19" t="str">
            <v>Minimes</v>
          </cell>
          <cell r="G19">
            <v>2442043055</v>
          </cell>
        </row>
        <row r="20">
          <cell r="A20">
            <v>309</v>
          </cell>
          <cell r="C20" t="str">
            <v>RAYMOND Emma</v>
          </cell>
          <cell r="E20" t="str">
            <v>Ecole de Vélo du Puy en Velay</v>
          </cell>
          <cell r="F20" t="str">
            <v>Minimes F</v>
          </cell>
          <cell r="G20" t="str">
            <v>0443156018</v>
          </cell>
        </row>
        <row r="21">
          <cell r="A21">
            <v>310</v>
          </cell>
          <cell r="C21" t="str">
            <v>BETON Damien</v>
          </cell>
          <cell r="E21" t="str">
            <v>UC d'Affinois</v>
          </cell>
          <cell r="F21" t="str">
            <v>Minimes</v>
          </cell>
          <cell r="G21">
            <v>2442057132</v>
          </cell>
        </row>
        <row r="22">
          <cell r="A22">
            <v>311</v>
          </cell>
          <cell r="C22" t="str">
            <v>BRUYERE Romain</v>
          </cell>
          <cell r="E22" t="str">
            <v>GOLENE EVASION</v>
          </cell>
          <cell r="F22" t="str">
            <v>Minimes</v>
          </cell>
          <cell r="G22" t="str">
            <v>licence journee</v>
          </cell>
        </row>
        <row r="23">
          <cell r="A23">
            <v>312</v>
          </cell>
          <cell r="C23" t="str">
            <v>FAURE Benjamin</v>
          </cell>
          <cell r="E23" t="str">
            <v>GOLENE EVASION</v>
          </cell>
          <cell r="F23" t="str">
            <v>Minimes</v>
          </cell>
          <cell r="G23">
            <v>2424019073</v>
          </cell>
        </row>
        <row r="24">
          <cell r="A24">
            <v>313</v>
          </cell>
          <cell r="C24" t="str">
            <v>TENCA Damien</v>
          </cell>
          <cell r="E24" t="str">
            <v>GOLENE EVASION</v>
          </cell>
          <cell r="F24" t="str">
            <v>Minimes</v>
          </cell>
          <cell r="G24">
            <v>24420190292</v>
          </cell>
        </row>
        <row r="25">
          <cell r="A25">
            <v>314</v>
          </cell>
          <cell r="C25" t="str">
            <v>LAFANECHERE Tom</v>
          </cell>
          <cell r="E25" t="str">
            <v>VVS</v>
          </cell>
          <cell r="F25" t="str">
            <v>Minimes</v>
          </cell>
          <cell r="G25">
            <v>2442043095</v>
          </cell>
        </row>
        <row r="26">
          <cell r="A26">
            <v>315</v>
          </cell>
          <cell r="C26" t="str">
            <v>CHAPUY Emilien</v>
          </cell>
          <cell r="E26" t="str">
            <v>VVS</v>
          </cell>
          <cell r="F26" t="str">
            <v>Minimes</v>
          </cell>
          <cell r="G26" t="str">
            <v>LICENCE JOURNEE</v>
          </cell>
        </row>
        <row r="27">
          <cell r="A27">
            <v>316</v>
          </cell>
          <cell r="C27" t="str">
            <v>HAUG DIT GENTES Mathys</v>
          </cell>
          <cell r="E27" t="str">
            <v>VVS</v>
          </cell>
          <cell r="F27" t="str">
            <v>Minimes</v>
          </cell>
          <cell r="G27" t="str">
            <v>licence journee</v>
          </cell>
        </row>
        <row r="28">
          <cell r="A28">
            <v>317</v>
          </cell>
          <cell r="C28" t="str">
            <v>TRANCHAND Louis</v>
          </cell>
          <cell r="E28" t="str">
            <v>VVS</v>
          </cell>
          <cell r="F28" t="str">
            <v>Minimes</v>
          </cell>
          <cell r="G28">
            <v>2442043109</v>
          </cell>
        </row>
        <row r="29">
          <cell r="A29">
            <v>318</v>
          </cell>
        </row>
        <row r="30">
          <cell r="A30">
            <v>319</v>
          </cell>
        </row>
        <row r="31">
          <cell r="A31">
            <v>320</v>
          </cell>
        </row>
        <row r="32">
          <cell r="A32">
            <v>321</v>
          </cell>
        </row>
        <row r="33">
          <cell r="A33">
            <v>322</v>
          </cell>
        </row>
        <row r="34">
          <cell r="A34">
            <v>323</v>
          </cell>
        </row>
        <row r="35">
          <cell r="A35">
            <v>324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</sheetData>
      <sheetData sheetId="4">
        <row r="2">
          <cell r="J2">
            <v>0</v>
          </cell>
        </row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M11" sqref="M11"/>
    </sheetView>
  </sheetViews>
  <sheetFormatPr defaultColWidth="11.421875" defaultRowHeight="15"/>
  <cols>
    <col min="7" max="7" width="18.00390625" style="0" customWidth="1"/>
    <col min="8" max="8" width="16.57421875" style="0" customWidth="1"/>
    <col min="9" max="9" width="18.28125" style="0" customWidth="1"/>
  </cols>
  <sheetData>
    <row r="1" spans="1:10" ht="15">
      <c r="A1" s="1" t="s">
        <v>0</v>
      </c>
      <c r="B1" s="1"/>
      <c r="C1" s="1" t="str">
        <f>CONCATENATE('[1]Inscription'!D2,"  ",'[1]Inscription'!G2)</f>
        <v>CHAMPDIEU  42</v>
      </c>
      <c r="D1" s="1"/>
      <c r="E1" s="1"/>
      <c r="F1" s="1"/>
      <c r="G1" s="1"/>
      <c r="H1" s="2"/>
      <c r="I1" s="3" t="s">
        <v>1</v>
      </c>
      <c r="J1" s="4">
        <f>'[1]Inscription'!D4</f>
        <v>41742</v>
      </c>
    </row>
    <row r="2" spans="1:10" ht="15">
      <c r="A2" s="5" t="s">
        <v>2</v>
      </c>
      <c r="B2" s="5"/>
      <c r="C2" s="6" t="str">
        <f>'[1]Inscription'!D5</f>
        <v>MASTER 1-2 HOMMES ESPOIRS</v>
      </c>
      <c r="D2" s="6"/>
      <c r="E2" s="6"/>
      <c r="F2" s="7"/>
      <c r="G2" s="8" t="s">
        <v>3</v>
      </c>
      <c r="H2" s="9">
        <f>'[1]Inscription'!F8</f>
        <v>0</v>
      </c>
      <c r="I2" s="8" t="s">
        <v>4</v>
      </c>
      <c r="J2" s="9">
        <f>COUNTA(B4:B193)</f>
        <v>32</v>
      </c>
    </row>
    <row r="3" spans="1:10" ht="25.5">
      <c r="A3" s="10" t="s">
        <v>5</v>
      </c>
      <c r="B3" s="11" t="s">
        <v>6</v>
      </c>
      <c r="C3" s="12" t="s">
        <v>7</v>
      </c>
      <c r="D3" s="12"/>
      <c r="E3" s="12"/>
      <c r="F3" s="13" t="s">
        <v>8</v>
      </c>
      <c r="G3" s="11" t="s">
        <v>9</v>
      </c>
      <c r="H3" s="11" t="s">
        <v>10</v>
      </c>
      <c r="I3" s="14" t="s">
        <v>2</v>
      </c>
      <c r="J3" s="14" t="s">
        <v>11</v>
      </c>
    </row>
    <row r="4" spans="1:10" ht="15">
      <c r="A4" s="15">
        <v>1</v>
      </c>
      <c r="B4" s="16">
        <v>21</v>
      </c>
      <c r="C4" s="17" t="str">
        <f>IF(B4&gt;0,(VLOOKUP($B4,'[1]Inscription'!$A$12:$G$211,3,FALSE))," ")</f>
        <v>CADIEUX DUVAL SEBASTIEN</v>
      </c>
      <c r="D4" s="17"/>
      <c r="E4" s="17"/>
      <c r="F4" s="18">
        <f>IF(B4&gt;0,(VLOOKUP($B4,'[1]Inscription'!$A$12:$G$211,4,FALSE))," ")</f>
        <v>0</v>
      </c>
      <c r="G4" s="19" t="str">
        <f>IF(B4&gt;0,(VLOOKUP($B4,'[1]Inscription'!$A$12:$G$211,5,FALSE))," ")</f>
        <v>UCI CANADA</v>
      </c>
      <c r="H4" s="19" t="str">
        <f>IF(B4&gt;0,(VLOOKUP($B4,'[1]Inscription'!$A$12:$G$211,7,FALSE))," ")</f>
        <v>CAN19900714</v>
      </c>
      <c r="I4" s="20" t="str">
        <f>IF(B4&gt;0,(VLOOKUP($B4,'[1]Inscription'!$A$12:$G$211,6,FALSE))," ")</f>
        <v>SENIOR</v>
      </c>
      <c r="J4" s="21"/>
    </row>
    <row r="5" spans="1:10" ht="15">
      <c r="A5" s="15">
        <v>2</v>
      </c>
      <c r="B5" s="16">
        <v>6</v>
      </c>
      <c r="C5" s="17" t="str">
        <f>IF(B5&gt;0,(VLOOKUP($B5,'[1]Inscription'!$A$12:$G$211,3,FALSE))," ")</f>
        <v>PARIS Alexis</v>
      </c>
      <c r="D5" s="17"/>
      <c r="E5" s="17"/>
      <c r="F5" s="18">
        <f>IF(B5&gt;0,(VLOOKUP($B5,'[1]Inscription'!$A$12:$G$211,4,FALSE))," ")</f>
        <v>0</v>
      </c>
      <c r="G5" s="19" t="str">
        <f>IF(B5&gt;0,(VLOOKUP($B5,'[1]Inscription'!$A$12:$G$211,5,FALSE))," ")</f>
        <v>Club C2S</v>
      </c>
      <c r="H5" s="19">
        <f>IF(B5&gt;0,(VLOOKUP($B5,'[1]Inscription'!$A$12:$G$211,7,FALSE))," ")</f>
        <v>2438072118</v>
      </c>
      <c r="I5" s="20" t="str">
        <f>IF(B5&gt;0,(VLOOKUP($B5,'[1]Inscription'!$A$12:$G$211,6,FALSE))," ")</f>
        <v>SENIOR</v>
      </c>
      <c r="J5" s="21"/>
    </row>
    <row r="6" spans="1:10" ht="15">
      <c r="A6" s="15">
        <v>3</v>
      </c>
      <c r="B6" s="16">
        <v>28</v>
      </c>
      <c r="C6" s="17" t="str">
        <f>IF(B6&gt;0,(VLOOKUP($B6,'[1]Inscription'!$A$12:$G$211,3,FALSE))," ")</f>
        <v>DELOLME FELIX</v>
      </c>
      <c r="D6" s="17"/>
      <c r="E6" s="17"/>
      <c r="F6" s="18">
        <f>IF(B6&gt;0,(VLOOKUP($B6,'[1]Inscription'!$A$12:$G$211,4,FALSE))," ")</f>
        <v>0</v>
      </c>
      <c r="G6" s="19" t="str">
        <f>IF(B6&gt;0,(VLOOKUP($B6,'[1]Inscription'!$A$12:$G$211,5,FALSE))," ")</f>
        <v>ECSEL</v>
      </c>
      <c r="H6" s="19">
        <f>IF(B6&gt;0,(VLOOKUP($B6,'[1]Inscription'!$A$12:$G$211,7,FALSE))," ")</f>
        <v>2442005514</v>
      </c>
      <c r="I6" s="20" t="str">
        <f>IF(B6&gt;0,(VLOOKUP($B6,'[1]Inscription'!$A$12:$G$211,6,FALSE))," ")</f>
        <v>SENIOR</v>
      </c>
      <c r="J6" s="21"/>
    </row>
    <row r="7" spans="1:10" ht="15">
      <c r="A7" s="15">
        <v>4</v>
      </c>
      <c r="B7" s="16">
        <v>27</v>
      </c>
      <c r="C7" s="17" t="str">
        <f>IF(B7&gt;0,(VLOOKUP($B7,'[1]Inscription'!$A$12:$G$211,3,FALSE))," ")</f>
        <v>LEJEUNE NICOLAS</v>
      </c>
      <c r="D7" s="17"/>
      <c r="E7" s="17"/>
      <c r="F7" s="18">
        <f>IF(B7&gt;0,(VLOOKUP($B7,'[1]Inscription'!$A$12:$G$211,4,FALSE))," ")</f>
        <v>0</v>
      </c>
      <c r="G7" s="19" t="str">
        <f>IF(B7&gt;0,(VLOOKUP($B7,'[1]Inscription'!$A$12:$G$211,5,FALSE))," ")</f>
        <v>CC MAINSAT</v>
      </c>
      <c r="H7" s="19">
        <f>IF(B7&gt;0,(VLOOKUP($B7,'[1]Inscription'!$A$12:$G$211,7,FALSE))," ")</f>
        <v>1423031094</v>
      </c>
      <c r="I7" s="20" t="str">
        <f>IF(B7&gt;0,(VLOOKUP($B7,'[1]Inscription'!$A$12:$G$211,6,FALSE))," ")</f>
        <v>MASTER 1</v>
      </c>
      <c r="J7" s="21"/>
    </row>
    <row r="8" spans="1:10" ht="15">
      <c r="A8" s="15">
        <v>5</v>
      </c>
      <c r="B8" s="16">
        <v>32</v>
      </c>
      <c r="C8" s="17" t="str">
        <f>IF(B8&gt;0,(VLOOKUP($B8,'[1]Inscription'!$A$12:$G$211,3,FALSE))," ")</f>
        <v>LOUIN NOAM</v>
      </c>
      <c r="D8" s="17"/>
      <c r="E8" s="17"/>
      <c r="F8" s="18">
        <f>IF(B8&gt;0,(VLOOKUP($B8,'[1]Inscription'!$A$12:$G$211,4,FALSE))," ")</f>
        <v>0</v>
      </c>
      <c r="G8" s="19" t="str">
        <f>IF(B8&gt;0,(VLOOKUP($B8,'[1]Inscription'!$A$12:$G$211,5,FALSE))," ")</f>
        <v>CCLO</v>
      </c>
      <c r="H8" s="19">
        <f>IF(B8&gt;0,(VLOOKUP($B8,'[1]Inscription'!$A$12:$G$211,7,FALSE))," ")</f>
        <v>0</v>
      </c>
      <c r="I8" s="20" t="str">
        <f>IF(B8&gt;0,(VLOOKUP($B8,'[1]Inscription'!$A$12:$G$211,6,FALSE))," ")</f>
        <v>MASTER 1</v>
      </c>
      <c r="J8" s="21"/>
    </row>
    <row r="9" spans="1:10" ht="15">
      <c r="A9" s="15">
        <v>6</v>
      </c>
      <c r="B9" s="16">
        <v>10</v>
      </c>
      <c r="C9" s="17" t="str">
        <f>IF(B9&gt;0,(VLOOKUP($B9,'[1]Inscription'!$A$12:$G$211,3,FALSE))," ")</f>
        <v>BADEL Pierre</v>
      </c>
      <c r="D9" s="17"/>
      <c r="E9" s="17"/>
      <c r="F9" s="18">
        <f>IF(B9&gt;0,(VLOOKUP($B9,'[1]Inscription'!$A$12:$G$211,4,FALSE))," ")</f>
        <v>0</v>
      </c>
      <c r="G9" s="19" t="str">
        <f>IF(B9&gt;0,(VLOOKUP($B9,'[1]Inscription'!$A$12:$G$211,5,FALSE))," ")</f>
        <v>CR St Chamond</v>
      </c>
      <c r="H9" s="19">
        <f>IF(B9&gt;0,(VLOOKUP($B9,'[1]Inscription'!$A$12:$G$211,7,FALSE))," ")</f>
        <v>2442006066</v>
      </c>
      <c r="I9" s="20" t="str">
        <f>IF(B9&gt;0,(VLOOKUP($B9,'[1]Inscription'!$A$12:$G$211,6,FALSE))," ")</f>
        <v>Master 1</v>
      </c>
      <c r="J9" s="21"/>
    </row>
    <row r="10" spans="1:10" ht="15">
      <c r="A10" s="15">
        <v>7</v>
      </c>
      <c r="B10" s="16">
        <v>3</v>
      </c>
      <c r="C10" s="17" t="str">
        <f>IF(B10&gt;0,(VLOOKUP($B10,'[1]Inscription'!$A$12:$G$211,3,FALSE))," ")</f>
        <v>ROLLAND Corentin</v>
      </c>
      <c r="D10" s="17"/>
      <c r="E10" s="17"/>
      <c r="F10" s="18">
        <f>IF(B10&gt;0,(VLOOKUP($B10,'[1]Inscription'!$A$12:$G$211,4,FALSE))," ")</f>
        <v>0</v>
      </c>
      <c r="G10" s="19" t="str">
        <f>IF(B10&gt;0,(VLOOKUP($B10,'[1]Inscription'!$A$12:$G$211,5,FALSE))," ")</f>
        <v>VVS</v>
      </c>
      <c r="H10" s="19">
        <f>IF(B10&gt;0,(VLOOKUP($B10,'[1]Inscription'!$A$12:$G$211,7,FALSE))," ")</f>
        <v>2442043217</v>
      </c>
      <c r="I10" s="20" t="str">
        <f>IF(B10&gt;0,(VLOOKUP($B10,'[1]Inscription'!$A$12:$G$211,6,FALSE))," ")</f>
        <v>Espoirs Hommes</v>
      </c>
      <c r="J10" s="21"/>
    </row>
    <row r="11" spans="1:10" ht="15">
      <c r="A11" s="15">
        <v>8</v>
      </c>
      <c r="B11" s="16">
        <v>9</v>
      </c>
      <c r="C11" s="17" t="str">
        <f>IF(B11&gt;0,(VLOOKUP($B11,'[1]Inscription'!$A$12:$G$211,3,FALSE))," ")</f>
        <v>MARCZOCH Charles Eric</v>
      </c>
      <c r="D11" s="17"/>
      <c r="E11" s="17"/>
      <c r="F11" s="18">
        <f>IF(B11&gt;0,(VLOOKUP($B11,'[1]Inscription'!$A$12:$G$211,4,FALSE))," ")</f>
        <v>0</v>
      </c>
      <c r="G11" s="19" t="str">
        <f>IF(B11&gt;0,(VLOOKUP($B11,'[1]Inscription'!$A$12:$G$211,5,FALSE))," ")</f>
        <v>CR St Chamond</v>
      </c>
      <c r="H11" s="19">
        <f>IF(B11&gt;0,(VLOOKUP($B11,'[1]Inscription'!$A$12:$G$211,7,FALSE))," ")</f>
        <v>2442006120</v>
      </c>
      <c r="I11" s="20" t="str">
        <f>IF(B11&gt;0,(VLOOKUP($B11,'[1]Inscription'!$A$12:$G$211,6,FALSE))," ")</f>
        <v>Master 2</v>
      </c>
      <c r="J11" s="21"/>
    </row>
    <row r="12" spans="1:10" ht="15">
      <c r="A12" s="15">
        <v>9</v>
      </c>
      <c r="B12" s="16">
        <v>7</v>
      </c>
      <c r="C12" s="17" t="str">
        <f>IF(B12&gt;0,(VLOOKUP($B12,'[1]Inscription'!$A$12:$G$211,3,FALSE))," ")</f>
        <v>CURIEN Pierre</v>
      </c>
      <c r="D12" s="17"/>
      <c r="E12" s="17"/>
      <c r="F12" s="18">
        <f>IF(B12&gt;0,(VLOOKUP($B12,'[1]Inscription'!$A$12:$G$211,4,FALSE))," ")</f>
        <v>0</v>
      </c>
      <c r="G12" s="19" t="str">
        <f>IF(B12&gt;0,(VLOOKUP($B12,'[1]Inscription'!$A$12:$G$211,5,FALSE))," ")</f>
        <v>Annecy Cyclisme Compétition</v>
      </c>
      <c r="H12" s="19">
        <f>IF(B12&gt;0,(VLOOKUP($B12,'[1]Inscription'!$A$12:$G$211,7,FALSE))," ")</f>
        <v>2474009244</v>
      </c>
      <c r="I12" s="20" t="str">
        <f>IF(B12&gt;0,(VLOOKUP($B12,'[1]Inscription'!$A$12:$G$211,6,FALSE))," ")</f>
        <v>SENIOR</v>
      </c>
      <c r="J12" s="21"/>
    </row>
    <row r="13" spans="1:10" ht="15">
      <c r="A13" s="15">
        <v>10</v>
      </c>
      <c r="B13" s="16">
        <v>2</v>
      </c>
      <c r="C13" s="17" t="str">
        <f>IF(B13&gt;0,(VLOOKUP($B13,'[1]Inscription'!$A$12:$G$211,3,FALSE))," ")</f>
        <v>SOUCHON Sébastien</v>
      </c>
      <c r="D13" s="17"/>
      <c r="E13" s="17"/>
      <c r="F13" s="18">
        <f>IF(B13&gt;0,(VLOOKUP($B13,'[1]Inscription'!$A$12:$G$211,4,FALSE))," ")</f>
        <v>0</v>
      </c>
      <c r="G13" s="19" t="str">
        <f>IF(B13&gt;0,(VLOOKUP($B13,'[1]Inscription'!$A$12:$G$211,5,FALSE))," ")</f>
        <v>CLIC VTT Chambéry</v>
      </c>
      <c r="H13" s="19">
        <f>IF(B13&gt;0,(VLOOKUP($B13,'[1]Inscription'!$A$12:$G$211,7,FALSE))," ")</f>
        <v>2473266048</v>
      </c>
      <c r="I13" s="20" t="str">
        <f>IF(B13&gt;0,(VLOOKUP($B13,'[1]Inscription'!$A$12:$G$211,6,FALSE))," ")</f>
        <v>Espoirs Hommes</v>
      </c>
      <c r="J13" s="21"/>
    </row>
    <row r="14" spans="1:10" ht="15">
      <c r="A14" s="15">
        <v>11</v>
      </c>
      <c r="B14" s="16">
        <v>23</v>
      </c>
      <c r="C14" s="17" t="str">
        <f>IF(B14&gt;0,(VLOOKUP($B14,'[1]Inscription'!$A$12:$G$211,3,FALSE))," ")</f>
        <v>CHAVAS BENJAMIN</v>
      </c>
      <c r="D14" s="17"/>
      <c r="E14" s="17"/>
      <c r="F14" s="18">
        <f>IF(B14&gt;0,(VLOOKUP($B14,'[1]Inscription'!$A$12:$G$211,4,FALSE))," ")</f>
        <v>0</v>
      </c>
      <c r="G14" s="19" t="str">
        <f>IF(B14&gt;0,(VLOOKUP($B14,'[1]Inscription'!$A$12:$G$211,5,FALSE))," ")</f>
        <v>CVAC Vienne</v>
      </c>
      <c r="H14" s="19">
        <f>IF(B14&gt;0,(VLOOKUP($B14,'[1]Inscription'!$A$12:$G$211,7,FALSE))," ")</f>
        <v>2438191253</v>
      </c>
      <c r="I14" s="20" t="str">
        <f>IF(B14&gt;0,(VLOOKUP($B14,'[1]Inscription'!$A$12:$G$211,6,FALSE))," ")</f>
        <v>ESPOIR</v>
      </c>
      <c r="J14" s="21"/>
    </row>
    <row r="15" spans="1:10" ht="15">
      <c r="A15" s="15">
        <v>12</v>
      </c>
      <c r="B15" s="16">
        <v>11</v>
      </c>
      <c r="C15" s="17" t="str">
        <f>IF(B15&gt;0,(VLOOKUP($B15,'[1]Inscription'!$A$12:$G$211,3,FALSE))," ")</f>
        <v>PITTON Julien</v>
      </c>
      <c r="D15" s="17"/>
      <c r="E15" s="17"/>
      <c r="F15" s="18">
        <f>IF(B15&gt;0,(VLOOKUP($B15,'[1]Inscription'!$A$12:$G$211,4,FALSE))," ")</f>
        <v>0</v>
      </c>
      <c r="G15" s="19" t="str">
        <f>IF(B15&gt;0,(VLOOKUP($B15,'[1]Inscription'!$A$12:$G$211,5,FALSE))," ")</f>
        <v>CVAC Vienne</v>
      </c>
      <c r="H15" s="19">
        <f>IF(B15&gt;0,(VLOOKUP($B15,'[1]Inscription'!$A$12:$G$211,7,FALSE))," ")</f>
        <v>2438191083</v>
      </c>
      <c r="I15" s="20" t="str">
        <f>IF(B15&gt;0,(VLOOKUP($B15,'[1]Inscription'!$A$12:$G$211,6,FALSE))," ")</f>
        <v>Master 1</v>
      </c>
      <c r="J15" s="21"/>
    </row>
    <row r="16" spans="1:10" ht="15">
      <c r="A16" s="15">
        <v>13</v>
      </c>
      <c r="B16" s="16">
        <v>20</v>
      </c>
      <c r="C16" s="17" t="str">
        <f>IF(B16&gt;0,(VLOOKUP($B16,'[1]Inscription'!$A$12:$G$211,3,FALSE))," ")</f>
        <v>VINCENT ANTOINE</v>
      </c>
      <c r="D16" s="17"/>
      <c r="E16" s="17"/>
      <c r="F16" s="18">
        <f>IF(B16&gt;0,(VLOOKUP($B16,'[1]Inscription'!$A$12:$G$211,4,FALSE))," ")</f>
        <v>0</v>
      </c>
      <c r="G16" s="19" t="str">
        <f>IF(B16&gt;0,(VLOOKUP($B16,'[1]Inscription'!$A$12:$G$211,5,FALSE))," ")</f>
        <v>VC PONTOIS</v>
      </c>
      <c r="H16" s="19">
        <f>IF(B16&gt;0,(VLOOKUP($B16,'[1]Inscription'!$A$12:$G$211,7,FALSE))," ")</f>
        <v>2438004009</v>
      </c>
      <c r="I16" s="20" t="str">
        <f>IF(B16&gt;0,(VLOOKUP($B16,'[1]Inscription'!$A$12:$G$211,6,FALSE))," ")</f>
        <v>SENIOR</v>
      </c>
      <c r="J16" s="21"/>
    </row>
    <row r="17" spans="1:10" ht="15">
      <c r="A17" s="15">
        <v>14</v>
      </c>
      <c r="B17" s="16">
        <v>25</v>
      </c>
      <c r="C17" s="17" t="str">
        <f>IF(B17&gt;0,(VLOOKUP($B17,'[1]Inscription'!$A$12:$G$211,3,FALSE))," ")</f>
        <v>SAVINEL JM</v>
      </c>
      <c r="D17" s="17"/>
      <c r="E17" s="17"/>
      <c r="F17" s="18">
        <f>IF(B17&gt;0,(VLOOKUP($B17,'[1]Inscription'!$A$12:$G$211,4,FALSE))," ")</f>
        <v>0</v>
      </c>
      <c r="G17" s="19" t="str">
        <f>IF(B17&gt;0,(VLOOKUP($B17,'[1]Inscription'!$A$12:$G$211,5,FALSE))," ")</f>
        <v>CV AMBERTOIS</v>
      </c>
      <c r="H17" s="19">
        <f>IF(B17&gt;0,(VLOOKUP($B17,'[1]Inscription'!$A$12:$G$211,7,FALSE))," ")</f>
        <v>463027035</v>
      </c>
      <c r="I17" s="20" t="str">
        <f>IF(B17&gt;0,(VLOOKUP($B17,'[1]Inscription'!$A$12:$G$211,6,FALSE))," ")</f>
        <v>MASTER 1</v>
      </c>
      <c r="J17" s="21"/>
    </row>
    <row r="18" spans="1:10" ht="15">
      <c r="A18" s="15">
        <v>15</v>
      </c>
      <c r="B18" s="16">
        <v>8</v>
      </c>
      <c r="C18" s="17" t="str">
        <f>IF(B18&gt;0,(VLOOKUP($B18,'[1]Inscription'!$A$12:$G$211,3,FALSE))," ")</f>
        <v>CHAPELON Anthony</v>
      </c>
      <c r="D18" s="17"/>
      <c r="E18" s="17"/>
      <c r="F18" s="18">
        <f>IF(B18&gt;0,(VLOOKUP($B18,'[1]Inscription'!$A$12:$G$211,4,FALSE))," ")</f>
        <v>0</v>
      </c>
      <c r="G18" s="19" t="str">
        <f>IF(B18&gt;0,(VLOOKUP($B18,'[1]Inscription'!$A$12:$G$211,5,FALSE))," ")</f>
        <v>ROC</v>
      </c>
      <c r="H18" s="19">
        <f>IF(B18&gt;0,(VLOOKUP($B18,'[1]Inscription'!$A$12:$G$211,7,FALSE))," ")</f>
        <v>2442017032</v>
      </c>
      <c r="I18" s="20" t="str">
        <f>IF(B18&gt;0,(VLOOKUP($B18,'[1]Inscription'!$A$12:$G$211,6,FALSE))," ")</f>
        <v>SENIOR</v>
      </c>
      <c r="J18" s="21"/>
    </row>
    <row r="19" spans="1:10" ht="15">
      <c r="A19" s="15">
        <v>16</v>
      </c>
      <c r="B19" s="16">
        <v>14</v>
      </c>
      <c r="C19" s="17" t="str">
        <f>IF(B19&gt;0,(VLOOKUP($B19,'[1]Inscription'!$A$12:$G$211,3,FALSE))," ")</f>
        <v>DUVAL ARNAUD</v>
      </c>
      <c r="D19" s="17"/>
      <c r="E19" s="17"/>
      <c r="F19" s="18">
        <f>IF(B19&gt;0,(VLOOKUP($B19,'[1]Inscription'!$A$12:$G$211,4,FALSE))," ")</f>
        <v>0</v>
      </c>
      <c r="G19" s="19" t="str">
        <f>IF(B19&gt;0,(VLOOKUP($B19,'[1]Inscription'!$A$12:$G$211,5,FALSE))," ")</f>
        <v>ECO </v>
      </c>
      <c r="H19" s="19">
        <f>IF(B19&gt;0,(VLOOKUP($B19,'[1]Inscription'!$A$12:$G$211,7,FALSE))," ")</f>
        <v>2469018056</v>
      </c>
      <c r="I19" s="20" t="str">
        <f>IF(B19&gt;0,(VLOOKUP($B19,'[1]Inscription'!$A$12:$G$211,6,FALSE))," ")</f>
        <v>MASTER 1</v>
      </c>
      <c r="J19" s="21"/>
    </row>
    <row r="20" spans="1:10" ht="15">
      <c r="A20" s="15">
        <v>17</v>
      </c>
      <c r="B20" s="16">
        <v>13</v>
      </c>
      <c r="C20" s="17" t="str">
        <f>IF(B20&gt;0,(VLOOKUP($B20,'[1]Inscription'!$A$12:$G$211,3,FALSE))," ")</f>
        <v>JULLIAN CEDRIC</v>
      </c>
      <c r="D20" s="17"/>
      <c r="E20" s="17"/>
      <c r="F20" s="18">
        <f>IF(B20&gt;0,(VLOOKUP($B20,'[1]Inscription'!$A$12:$G$211,4,FALSE))," ")</f>
        <v>0</v>
      </c>
      <c r="G20" s="19" t="str">
        <f>IF(B20&gt;0,(VLOOKUP($B20,'[1]Inscription'!$A$12:$G$211,5,FALSE))," ")</f>
        <v>ECO </v>
      </c>
      <c r="H20" s="19" t="str">
        <f>IF(B20&gt;0,(VLOOKUP($B20,'[1]Inscription'!$A$12:$G$211,7,FALSE))," ")</f>
        <v>EN COURS</v>
      </c>
      <c r="I20" s="20" t="str">
        <f>IF(B20&gt;0,(VLOOKUP($B20,'[1]Inscription'!$A$12:$G$211,6,FALSE))," ")</f>
        <v>MASTER 1</v>
      </c>
      <c r="J20" s="21"/>
    </row>
    <row r="21" spans="1:10" ht="15">
      <c r="A21" s="15">
        <v>18</v>
      </c>
      <c r="B21" s="16">
        <v>34</v>
      </c>
      <c r="C21" s="17" t="str">
        <f>IF(B21&gt;0,(VLOOKUP($B21,'[1]Inscription'!$A$12:$G$211,3,FALSE))," ")</f>
        <v>TISSIER ALEXANDRE</v>
      </c>
      <c r="D21" s="17"/>
      <c r="E21" s="17"/>
      <c r="F21" s="18">
        <f>IF(B21&gt;0,(VLOOKUP($B21,'[1]Inscription'!$A$12:$G$211,4,FALSE))," ")</f>
        <v>0</v>
      </c>
      <c r="G21" s="19" t="str">
        <f>IF(B21&gt;0,(VLOOKUP($B21,'[1]Inscription'!$A$12:$G$211,5,FALSE))," ")</f>
        <v>VVS</v>
      </c>
      <c r="H21" s="19">
        <f>IF(B21&gt;0,(VLOOKUP($B21,'[1]Inscription'!$A$12:$G$211,7,FALSE))," ")</f>
        <v>2442043143</v>
      </c>
      <c r="I21" s="20" t="str">
        <f>IF(B21&gt;0,(VLOOKUP($B21,'[1]Inscription'!$A$12:$G$211,6,FALSE))," ")</f>
        <v>SENIOR</v>
      </c>
      <c r="J21" s="21"/>
    </row>
    <row r="22" spans="1:10" ht="15">
      <c r="A22" s="15">
        <v>19</v>
      </c>
      <c r="B22" s="16">
        <v>1</v>
      </c>
      <c r="C22" s="17" t="str">
        <f>IF(B22&gt;0,(VLOOKUP($B22,'[1]Inscription'!$A$12:$G$211,3,FALSE))," ")</f>
        <v>BOSSER Jocelyn</v>
      </c>
      <c r="D22" s="17"/>
      <c r="E22" s="17"/>
      <c r="F22" s="18">
        <f>IF(B22&gt;0,(VLOOKUP($B22,'[1]Inscription'!$A$12:$G$211,4,FALSE))," ")</f>
        <v>0</v>
      </c>
      <c r="G22" s="19" t="str">
        <f>IF(B22&gt;0,(VLOOKUP($B22,'[1]Inscription'!$A$12:$G$211,5,FALSE))," ")</f>
        <v>GOLENE EVASION</v>
      </c>
      <c r="H22" s="19">
        <f>IF(B22&gt;0,(VLOOKUP($B22,'[1]Inscription'!$A$12:$G$211,7,FALSE))," ")</f>
        <v>2442019055</v>
      </c>
      <c r="I22" s="20" t="str">
        <f>IF(B22&gt;0,(VLOOKUP($B22,'[1]Inscription'!$A$12:$G$211,6,FALSE))," ")</f>
        <v>Espoirs Hommes</v>
      </c>
      <c r="J22" s="21"/>
    </row>
    <row r="23" spans="1:10" ht="15">
      <c r="A23" s="15">
        <v>20</v>
      </c>
      <c r="B23" s="16">
        <v>29</v>
      </c>
      <c r="C23" s="17" t="str">
        <f>IF(B23&gt;0,(VLOOKUP($B23,'[1]Inscription'!$A$12:$G$211,3,FALSE))," ")</f>
        <v>LOPEZ ROMAIN</v>
      </c>
      <c r="D23" s="17"/>
      <c r="E23" s="17"/>
      <c r="F23" s="18">
        <f>IF(B23&gt;0,(VLOOKUP($B23,'[1]Inscription'!$A$12:$G$211,4,FALSE))," ")</f>
        <v>0</v>
      </c>
      <c r="G23" s="19" t="str">
        <f>IF(B23&gt;0,(VLOOKUP($B23,'[1]Inscription'!$A$12:$G$211,5,FALSE))," ")</f>
        <v>VVS</v>
      </c>
      <c r="H23" s="19">
        <f>IF(B23&gt;0,(VLOOKUP($B23,'[1]Inscription'!$A$12:$G$211,7,FALSE))," ")</f>
        <v>2442043305</v>
      </c>
      <c r="I23" s="20" t="str">
        <f>IF(B23&gt;0,(VLOOKUP($B23,'[1]Inscription'!$A$12:$G$211,6,FALSE))," ")</f>
        <v>MASTER 1</v>
      </c>
      <c r="J23" s="21"/>
    </row>
    <row r="24" spans="1:10" ht="15">
      <c r="A24" s="15">
        <v>21</v>
      </c>
      <c r="B24" s="16">
        <v>17</v>
      </c>
      <c r="C24" s="17" t="str">
        <f>IF(B24&gt;0,(VLOOKUP($B24,'[1]Inscription'!$A$12:$G$211,3,FALSE))," ")</f>
        <v>JUAN LIONEL</v>
      </c>
      <c r="D24" s="17"/>
      <c r="E24" s="17"/>
      <c r="F24" s="18">
        <f>IF(B24&gt;0,(VLOOKUP($B24,'[1]Inscription'!$A$12:$G$211,4,FALSE))," ")</f>
        <v>0</v>
      </c>
      <c r="G24" s="19" t="str">
        <f>IF(B24&gt;0,(VLOOKUP($B24,'[1]Inscription'!$A$12:$G$211,5,FALSE))," ")</f>
        <v>ECSEL</v>
      </c>
      <c r="H24" s="19">
        <f>IF(B24&gt;0,(VLOOKUP($B24,'[1]Inscription'!$A$12:$G$211,7,FALSE))," ")</f>
        <v>2442005122</v>
      </c>
      <c r="I24" s="20" t="str">
        <f>IF(B24&gt;0,(VLOOKUP($B24,'[1]Inscription'!$A$12:$G$211,6,FALSE))," ")</f>
        <v>MASTER 2</v>
      </c>
      <c r="J24" s="21"/>
    </row>
    <row r="25" spans="1:10" ht="15">
      <c r="A25" s="15">
        <v>22</v>
      </c>
      <c r="B25" s="16">
        <v>4</v>
      </c>
      <c r="C25" s="17" t="str">
        <f>IF(B25&gt;0,(VLOOKUP($B25,'[1]Inscription'!$A$12:$G$211,3,FALSE))," ")</f>
        <v>MOREL Gaétan</v>
      </c>
      <c r="D25" s="17"/>
      <c r="E25" s="17"/>
      <c r="F25" s="18">
        <f>IF(B25&gt;0,(VLOOKUP($B25,'[1]Inscription'!$A$12:$G$211,4,FALSE))," ")</f>
        <v>0</v>
      </c>
      <c r="G25" s="19" t="str">
        <f>IF(B25&gt;0,(VLOOKUP($B25,'[1]Inscription'!$A$12:$G$211,5,FALSE))," ")</f>
        <v>VVS</v>
      </c>
      <c r="H25" s="19">
        <f>IF(B25&gt;0,(VLOOKUP($B25,'[1]Inscription'!$A$12:$G$211,7,FALSE))," ")</f>
        <v>2442043360</v>
      </c>
      <c r="I25" s="20" t="str">
        <f>IF(B25&gt;0,(VLOOKUP($B25,'[1]Inscription'!$A$12:$G$211,6,FALSE))," ")</f>
        <v>Espoirs Hommes</v>
      </c>
      <c r="J25" s="21"/>
    </row>
    <row r="26" spans="1:10" ht="15">
      <c r="A26" s="15">
        <v>23</v>
      </c>
      <c r="B26" s="16">
        <v>18</v>
      </c>
      <c r="C26" s="17" t="str">
        <f>IF(B26&gt;0,(VLOOKUP($B26,'[1]Inscription'!$A$12:$G$211,3,FALSE))," ")</f>
        <v>LAKERMANCE THIERRY</v>
      </c>
      <c r="D26" s="17"/>
      <c r="E26" s="17"/>
      <c r="F26" s="18">
        <f>IF(B26&gt;0,(VLOOKUP($B26,'[1]Inscription'!$A$12:$G$211,4,FALSE))," ")</f>
        <v>0</v>
      </c>
      <c r="G26" s="19" t="str">
        <f>IF(B26&gt;0,(VLOOKUP($B26,'[1]Inscription'!$A$12:$G$211,5,FALSE))," ")</f>
        <v>ECSEL</v>
      </c>
      <c r="H26" s="19">
        <f>IF(B26&gt;0,(VLOOKUP($B26,'[1]Inscription'!$A$12:$G$211,7,FALSE))," ")</f>
        <v>2442005121</v>
      </c>
      <c r="I26" s="20" t="str">
        <f>IF(B26&gt;0,(VLOOKUP($B26,'[1]Inscription'!$A$12:$G$211,6,FALSE))," ")</f>
        <v>MASTER 2</v>
      </c>
      <c r="J26" s="21"/>
    </row>
    <row r="27" spans="1:10" ht="15">
      <c r="A27" s="15">
        <v>24</v>
      </c>
      <c r="B27" s="16">
        <v>26</v>
      </c>
      <c r="C27" s="17" t="str">
        <f>IF(B27&gt;0,(VLOOKUP($B27,'[1]Inscription'!$A$12:$G$211,3,FALSE))," ")</f>
        <v>CAILLE STEVE</v>
      </c>
      <c r="D27" s="17"/>
      <c r="E27" s="17"/>
      <c r="F27" s="18">
        <f>IF(B27&gt;0,(VLOOKUP($B27,'[1]Inscription'!$A$12:$G$211,4,FALSE))," ")</f>
        <v>0</v>
      </c>
      <c r="G27" s="19">
        <f>IF(B27&gt;0,(VLOOKUP($B27,'[1]Inscription'!$A$12:$G$211,5,FALSE))," ")</f>
        <v>0</v>
      </c>
      <c r="H27" s="19" t="str">
        <f>IF(B27&gt;0,(VLOOKUP($B27,'[1]Inscription'!$A$12:$G$211,7,FALSE))," ")</f>
        <v>LICENCE JOURNEE</v>
      </c>
      <c r="I27" s="20" t="str">
        <f>IF(B27&gt;0,(VLOOKUP($B27,'[1]Inscription'!$A$12:$G$211,6,FALSE))," ")</f>
        <v>SENIOR</v>
      </c>
      <c r="J27" s="21"/>
    </row>
    <row r="28" spans="1:10" ht="15">
      <c r="A28" s="15">
        <v>25</v>
      </c>
      <c r="B28" s="16">
        <v>30</v>
      </c>
      <c r="C28" s="17" t="str">
        <f>IF(B28&gt;0,(VLOOKUP($B28,'[1]Inscription'!$A$12:$G$211,3,FALSE))," ")</f>
        <v>RIOCREUX CYRIL</v>
      </c>
      <c r="D28" s="17"/>
      <c r="E28" s="17"/>
      <c r="F28" s="18">
        <f>IF(B28&gt;0,(VLOOKUP($B28,'[1]Inscription'!$A$12:$G$211,4,FALSE))," ")</f>
        <v>0</v>
      </c>
      <c r="G28" s="19" t="str">
        <f>IF(B28&gt;0,(VLOOKUP($B28,'[1]Inscription'!$A$12:$G$211,5,FALSE))," ")</f>
        <v>ECO F</v>
      </c>
      <c r="H28" s="19">
        <f>IF(B28&gt;0,(VLOOKUP($B28,'[1]Inscription'!$A$12:$G$211,7,FALSE))," ")</f>
        <v>2442051030</v>
      </c>
      <c r="I28" s="20" t="str">
        <f>IF(B28&gt;0,(VLOOKUP($B28,'[1]Inscription'!$A$12:$G$211,6,FALSE))," ")</f>
        <v>MASTER 2</v>
      </c>
      <c r="J28" s="21"/>
    </row>
    <row r="29" spans="1:10" ht="15">
      <c r="A29" s="15">
        <v>26</v>
      </c>
      <c r="B29" s="16">
        <v>19</v>
      </c>
      <c r="C29" s="17" t="str">
        <f>IF(B29&gt;0,(VLOOKUP($B29,'[1]Inscription'!$A$12:$G$211,3,FALSE))," ")</f>
        <v>JOURDAN JESSY</v>
      </c>
      <c r="D29" s="17"/>
      <c r="E29" s="17"/>
      <c r="F29" s="18">
        <f>IF(B29&gt;0,(VLOOKUP($B29,'[1]Inscription'!$A$12:$G$211,4,FALSE))," ")</f>
        <v>0</v>
      </c>
      <c r="G29" s="19" t="str">
        <f>IF(B29&gt;0,(VLOOKUP($B29,'[1]Inscription'!$A$12:$G$211,5,FALSE))," ")</f>
        <v>CVAC Vienne</v>
      </c>
      <c r="H29" s="19">
        <f>IF(B29&gt;0,(VLOOKUP($B29,'[1]Inscription'!$A$12:$G$211,7,FALSE))," ")</f>
        <v>2438191041</v>
      </c>
      <c r="I29" s="20" t="str">
        <f>IF(B29&gt;0,(VLOOKUP($B29,'[1]Inscription'!$A$12:$G$211,6,FALSE))," ")</f>
        <v>SENIOR</v>
      </c>
      <c r="J29" s="21"/>
    </row>
    <row r="30" spans="1:10" ht="15">
      <c r="A30" s="15">
        <v>27</v>
      </c>
      <c r="B30" s="16">
        <v>31</v>
      </c>
      <c r="C30" s="17" t="str">
        <f>IF(B30&gt;0,(VLOOKUP($B30,'[1]Inscription'!$A$12:$G$211,3,FALSE))," ")</f>
        <v>CHRISTIN JP</v>
      </c>
      <c r="D30" s="17"/>
      <c r="E30" s="17"/>
      <c r="F30" s="18">
        <f>IF(B30&gt;0,(VLOOKUP($B30,'[1]Inscription'!$A$12:$G$211,4,FALSE))," ")</f>
        <v>0</v>
      </c>
      <c r="G30" s="19">
        <f>IF(B30&gt;0,(VLOOKUP($B30,'[1]Inscription'!$A$12:$G$211,5,FALSE))," ")</f>
        <v>0</v>
      </c>
      <c r="H30" s="19" t="str">
        <f>IF(B30&gt;0,(VLOOKUP($B30,'[1]Inscription'!$A$12:$G$211,7,FALSE))," ")</f>
        <v>LICENCE JOURNEE</v>
      </c>
      <c r="I30" s="20">
        <f>IF(B30&gt;0,(VLOOKUP($B30,'[1]Inscription'!$A$12:$G$211,6,FALSE))," ")</f>
        <v>0</v>
      </c>
      <c r="J30" s="21"/>
    </row>
    <row r="31" spans="1:10" ht="15">
      <c r="A31" s="15">
        <v>28</v>
      </c>
      <c r="B31" s="16">
        <v>16</v>
      </c>
      <c r="C31" s="17" t="str">
        <f>IF(B31&gt;0,(VLOOKUP($B31,'[1]Inscription'!$A$12:$G$211,3,FALSE))," ")</f>
        <v>VALLA JULIEN</v>
      </c>
      <c r="D31" s="17"/>
      <c r="E31" s="17"/>
      <c r="F31" s="18">
        <f>IF(B31&gt;0,(VLOOKUP($B31,'[1]Inscription'!$A$12:$G$211,4,FALSE))," ")</f>
        <v>0</v>
      </c>
      <c r="G31" s="19">
        <f>IF(B31&gt;0,(VLOOKUP($B31,'[1]Inscription'!$A$12:$G$211,5,FALSE))," ")</f>
        <v>0</v>
      </c>
      <c r="H31" s="19" t="str">
        <f>IF(B31&gt;0,(VLOOKUP($B31,'[1]Inscription'!$A$12:$G$211,7,FALSE))," ")</f>
        <v>LICENCE JOUENEE</v>
      </c>
      <c r="I31" s="20" t="str">
        <f>IF(B31&gt;0,(VLOOKUP($B31,'[1]Inscription'!$A$12:$G$211,6,FALSE))," ")</f>
        <v>MASTER 1</v>
      </c>
      <c r="J31" s="21"/>
    </row>
    <row r="32" spans="1:10" ht="15">
      <c r="A32" s="15">
        <v>29</v>
      </c>
      <c r="B32" s="16">
        <v>22</v>
      </c>
      <c r="C32" s="17" t="str">
        <f>IF(B32&gt;0,(VLOOKUP($B32,'[1]Inscription'!$A$12:$G$211,3,FALSE))," ")</f>
        <v>REDON CHRISTOPHE</v>
      </c>
      <c r="D32" s="17"/>
      <c r="E32" s="17"/>
      <c r="F32" s="18">
        <f>IF(B32&gt;0,(VLOOKUP($B32,'[1]Inscription'!$A$12:$G$211,4,FALSE))," ")</f>
        <v>0</v>
      </c>
      <c r="G32" s="19">
        <f>IF(B32&gt;0,(VLOOKUP($B32,'[1]Inscription'!$A$12:$G$211,5,FALSE))," ")</f>
        <v>0</v>
      </c>
      <c r="H32" s="19" t="str">
        <f>IF(B32&gt;0,(VLOOKUP($B32,'[1]Inscription'!$A$12:$G$211,7,FALSE))," ")</f>
        <v>LICENCE JOURNEE</v>
      </c>
      <c r="I32" s="20" t="str">
        <f>IF(B32&gt;0,(VLOOKUP($B32,'[1]Inscription'!$A$12:$G$211,6,FALSE))," ")</f>
        <v>MASTER 1</v>
      </c>
      <c r="J32" s="21"/>
    </row>
    <row r="33" spans="1:10" ht="15">
      <c r="A33" s="15">
        <v>30</v>
      </c>
      <c r="B33" s="16">
        <v>12</v>
      </c>
      <c r="C33" s="17" t="str">
        <f>IF(B33&gt;0,(VLOOKUP($B33,'[1]Inscription'!$A$12:$G$211,3,FALSE))," ")</f>
        <v>MAILLARD Vincent</v>
      </c>
      <c r="D33" s="17"/>
      <c r="E33" s="17"/>
      <c r="F33" s="18">
        <f>IF(B33&gt;0,(VLOOKUP($B33,'[1]Inscription'!$A$12:$G$211,4,FALSE))," ")</f>
        <v>0</v>
      </c>
      <c r="G33" s="19" t="str">
        <f>IF(B33&gt;0,(VLOOKUP($B33,'[1]Inscription'!$A$12:$G$211,5,FALSE))," ")</f>
        <v>GOC42</v>
      </c>
      <c r="H33" s="19">
        <f>IF(B33&gt;0,(VLOOKUP($B33,'[1]Inscription'!$A$12:$G$211,7,FALSE))," ")</f>
        <v>244200702</v>
      </c>
      <c r="I33" s="20" t="str">
        <f>IF(B33&gt;0,(VLOOKUP($B33,'[1]Inscription'!$A$12:$G$211,6,FALSE))," ")</f>
        <v>Master 1</v>
      </c>
      <c r="J33" s="21"/>
    </row>
    <row r="34" spans="1:10" ht="15">
      <c r="A34" s="15">
        <v>31</v>
      </c>
      <c r="B34" s="16">
        <v>5</v>
      </c>
      <c r="C34" s="17" t="str">
        <f>IF(B34&gt;0,(VLOOKUP($B34,'[1]Inscription'!$A$12:$G$211,3,FALSE))," ")</f>
        <v>TURNEL Fabien</v>
      </c>
      <c r="D34" s="17"/>
      <c r="E34" s="17"/>
      <c r="F34" s="18">
        <f>IF(B34&gt;0,(VLOOKUP($B34,'[1]Inscription'!$A$12:$G$211,4,FALSE))," ")</f>
        <v>0</v>
      </c>
      <c r="G34" s="19" t="str">
        <f>IF(B34&gt;0,(VLOOKUP($B34,'[1]Inscription'!$A$12:$G$211,5,FALSE))," ")</f>
        <v>VVS</v>
      </c>
      <c r="H34" s="19">
        <f>IF(B34&gt;0,(VLOOKUP($B34,'[1]Inscription'!$A$12:$G$211,7,FALSE))," ")</f>
        <v>2442043449</v>
      </c>
      <c r="I34" s="20" t="str">
        <f>IF(B34&gt;0,(VLOOKUP($B34,'[1]Inscription'!$A$12:$G$211,6,FALSE))," ")</f>
        <v>Espoirs Hommes</v>
      </c>
      <c r="J34" s="21"/>
    </row>
    <row r="35" spans="1:10" ht="15">
      <c r="A35" s="15">
        <v>32</v>
      </c>
      <c r="B35" s="16">
        <v>5</v>
      </c>
      <c r="C35" s="17" t="str">
        <f>IF(B35&gt;0,(VLOOKUP($B35,'[1]Inscription'!$A$12:$G$211,3,FALSE))," ")</f>
        <v>TURNEL Fabien</v>
      </c>
      <c r="D35" s="17"/>
      <c r="E35" s="17"/>
      <c r="F35" s="18">
        <f>IF(B35&gt;0,(VLOOKUP($B35,'[1]Inscription'!$A$12:$G$211,4,FALSE))," ")</f>
        <v>0</v>
      </c>
      <c r="G35" s="19" t="str">
        <f>IF(B35&gt;0,(VLOOKUP($B35,'[1]Inscription'!$A$12:$G$211,5,FALSE))," ")</f>
        <v>VVS</v>
      </c>
      <c r="H35" s="19">
        <f>IF(B35&gt;0,(VLOOKUP($B35,'[1]Inscription'!$A$12:$G$211,7,FALSE))," ")</f>
        <v>2442043449</v>
      </c>
      <c r="I35" s="20" t="str">
        <f>IF(B35&gt;0,(VLOOKUP($B35,'[1]Inscription'!$A$12:$G$211,6,FALSE))," ")</f>
        <v>Espoirs Hommes</v>
      </c>
      <c r="J35" s="21"/>
    </row>
  </sheetData>
  <sheetProtection/>
  <mergeCells count="37">
    <mergeCell ref="C35:E35"/>
    <mergeCell ref="C29:E29"/>
    <mergeCell ref="C30:E30"/>
    <mergeCell ref="C31:E31"/>
    <mergeCell ref="C32:E32"/>
    <mergeCell ref="C33:E33"/>
    <mergeCell ref="C34:E34"/>
    <mergeCell ref="C23:E23"/>
    <mergeCell ref="C24:E24"/>
    <mergeCell ref="C25:E25"/>
    <mergeCell ref="C26:E26"/>
    <mergeCell ref="C27:E27"/>
    <mergeCell ref="C28:E28"/>
    <mergeCell ref="C17:E17"/>
    <mergeCell ref="C18:E18"/>
    <mergeCell ref="C19:E19"/>
    <mergeCell ref="C20:E20"/>
    <mergeCell ref="C21:E21"/>
    <mergeCell ref="C22:E22"/>
    <mergeCell ref="C11:E11"/>
    <mergeCell ref="C12:E12"/>
    <mergeCell ref="C13:E13"/>
    <mergeCell ref="C14:E14"/>
    <mergeCell ref="C15:E15"/>
    <mergeCell ref="C16:E16"/>
    <mergeCell ref="C5:E5"/>
    <mergeCell ref="C6:E6"/>
    <mergeCell ref="C7:E7"/>
    <mergeCell ref="C8:E8"/>
    <mergeCell ref="C9:E9"/>
    <mergeCell ref="C10:E10"/>
    <mergeCell ref="A1:B1"/>
    <mergeCell ref="C1:G1"/>
    <mergeCell ref="A2:B2"/>
    <mergeCell ref="C2:E2"/>
    <mergeCell ref="C3:E3"/>
    <mergeCell ref="C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K20" sqref="K20"/>
    </sheetView>
  </sheetViews>
  <sheetFormatPr defaultColWidth="11.421875" defaultRowHeight="15"/>
  <cols>
    <col min="7" max="7" width="20.421875" style="0" customWidth="1"/>
    <col min="8" max="8" width="14.140625" style="0" customWidth="1"/>
    <col min="9" max="9" width="15.00390625" style="0" customWidth="1"/>
  </cols>
  <sheetData>
    <row r="1" spans="1:10" ht="15">
      <c r="A1" s="1" t="s">
        <v>0</v>
      </c>
      <c r="B1" s="1"/>
      <c r="C1" s="1" t="str">
        <f>CONCATENATE('[2]Inscription'!D2,"  ",'[2]Inscription'!G2)</f>
        <v>CHAMPDIEU  42</v>
      </c>
      <c r="D1" s="1"/>
      <c r="E1" s="1"/>
      <c r="F1" s="1"/>
      <c r="G1" s="1"/>
      <c r="H1" s="2"/>
      <c r="I1" s="3" t="s">
        <v>1</v>
      </c>
      <c r="J1" s="4">
        <f>'[2]Inscription'!D4</f>
        <v>41742</v>
      </c>
    </row>
    <row r="2" spans="1:10" ht="15">
      <c r="A2" s="5" t="s">
        <v>2</v>
      </c>
      <c r="B2" s="5"/>
      <c r="C2" s="6" t="str">
        <f>'[2]Inscription'!D5</f>
        <v>Master 3- 4-5 tandem dames junior</v>
      </c>
      <c r="D2" s="6"/>
      <c r="E2" s="6"/>
      <c r="F2" s="7"/>
      <c r="G2" s="8" t="s">
        <v>3</v>
      </c>
      <c r="H2" s="9">
        <f>'[2]Inscription'!F8</f>
        <v>0</v>
      </c>
      <c r="I2" s="8" t="s">
        <v>4</v>
      </c>
      <c r="J2" s="9">
        <f>COUNTA(B4:B193)</f>
        <v>46</v>
      </c>
    </row>
    <row r="3" spans="1:10" ht="25.5">
      <c r="A3" s="10" t="s">
        <v>5</v>
      </c>
      <c r="B3" s="11" t="s">
        <v>6</v>
      </c>
      <c r="C3" s="12" t="s">
        <v>7</v>
      </c>
      <c r="D3" s="12"/>
      <c r="E3" s="12"/>
      <c r="F3" s="13" t="s">
        <v>8</v>
      </c>
      <c r="G3" s="11" t="s">
        <v>9</v>
      </c>
      <c r="H3" s="11" t="s">
        <v>10</v>
      </c>
      <c r="I3" s="14" t="s">
        <v>2</v>
      </c>
      <c r="J3" s="14" t="s">
        <v>11</v>
      </c>
    </row>
    <row r="4" spans="1:10" ht="15">
      <c r="A4" s="15">
        <v>1</v>
      </c>
      <c r="B4" s="22">
        <v>1543</v>
      </c>
      <c r="C4" s="17" t="str">
        <f>IF(B4&gt;0,(VLOOKUP($B4,'[2]Inscription'!$A$12:$G$211,3,FALSE))," ")</f>
        <v>FORISSIER ARTHUR</v>
      </c>
      <c r="D4" s="17"/>
      <c r="E4" s="17"/>
      <c r="F4" s="18">
        <f>IF(B4&gt;0,(VLOOKUP($B4,'[2]Inscription'!$A$12:$G$211,4,FALSE))," ")</f>
        <v>0</v>
      </c>
      <c r="G4" s="19" t="str">
        <f>IF(B4&gt;0,(VLOOKUP($B4,'[2]Inscription'!$A$12:$G$211,5,FALSE))," ")</f>
        <v>ST ETIENNE TRIATHLON</v>
      </c>
      <c r="H4" s="19">
        <f>IF(B4&gt;0,(VLOOKUP($B4,'[2]Inscription'!$A$12:$G$211,7,FALSE))," ")</f>
        <v>0</v>
      </c>
      <c r="I4" s="20" t="str">
        <f>IF(B4&gt;0,(VLOOKUP($B4,'[2]Inscription'!$A$12:$G$211,6,FALSE))," ")</f>
        <v>JUNIOR</v>
      </c>
      <c r="J4" s="21"/>
    </row>
    <row r="5" spans="1:10" ht="15">
      <c r="A5" s="15">
        <v>2</v>
      </c>
      <c r="B5" s="22">
        <v>1070</v>
      </c>
      <c r="C5" s="17" t="str">
        <f>IF(B5&gt;0,(VLOOKUP($B5,'[2]Inscription'!$A$12:$G$211,3,FALSE))," ")</f>
        <v>CHALAND Louis</v>
      </c>
      <c r="D5" s="17"/>
      <c r="E5" s="17"/>
      <c r="F5" s="18">
        <f>IF(B5&gt;0,(VLOOKUP($B5,'[2]Inscription'!$A$12:$G$211,4,FALSE))," ")</f>
        <v>0</v>
      </c>
      <c r="G5" s="19" t="str">
        <f>IF(B5&gt;0,(VLOOKUP($B5,'[2]Inscription'!$A$12:$G$211,5,FALSE))," ")</f>
        <v>VVS</v>
      </c>
      <c r="H5" s="19">
        <f>IF(B5&gt;0,(VLOOKUP($B5,'[2]Inscription'!$A$12:$G$211,7,FALSE))," ")</f>
        <v>2442043465</v>
      </c>
      <c r="I5" s="20" t="str">
        <f>IF(B5&gt;0,(VLOOKUP($B5,'[2]Inscription'!$A$12:$G$211,6,FALSE))," ")</f>
        <v>Junior</v>
      </c>
      <c r="J5" s="21"/>
    </row>
    <row r="6" spans="1:10" ht="15">
      <c r="A6" s="15">
        <v>3</v>
      </c>
      <c r="B6" s="22">
        <v>1542</v>
      </c>
      <c r="C6" s="17" t="str">
        <f>IF(B6&gt;0,(VLOOKUP($B6,'[2]Inscription'!$A$12:$G$211,3,FALSE))," ")</f>
        <v>PUEYO RAPHAEL</v>
      </c>
      <c r="D6" s="17"/>
      <c r="E6" s="17"/>
      <c r="F6" s="18">
        <f>IF(B6&gt;0,(VLOOKUP($B6,'[2]Inscription'!$A$12:$G$211,4,FALSE))," ")</f>
        <v>0</v>
      </c>
      <c r="G6" s="19" t="str">
        <f>IF(B6&gt;0,(VLOOKUP($B6,'[2]Inscription'!$A$12:$G$211,5,FALSE))," ")</f>
        <v>CC SEYSSINET</v>
      </c>
      <c r="H6" s="19">
        <f>IF(B6&gt;0,(VLOOKUP($B6,'[2]Inscription'!$A$12:$G$211,7,FALSE))," ")</f>
        <v>2438072020</v>
      </c>
      <c r="I6" s="20" t="str">
        <f>IF(B6&gt;0,(VLOOKUP($B6,'[2]Inscription'!$A$12:$G$211,6,FALSE))," ")</f>
        <v>JUNIOR</v>
      </c>
      <c r="J6" s="21"/>
    </row>
    <row r="7" spans="1:10" ht="15">
      <c r="A7" s="15">
        <v>4</v>
      </c>
      <c r="B7" s="22">
        <v>1071</v>
      </c>
      <c r="C7" s="17" t="str">
        <f>IF(B7&gt;0,(VLOOKUP($B7,'[2]Inscription'!$A$12:$G$211,3,FALSE))," ")</f>
        <v>CHAPUIS Valentin</v>
      </c>
      <c r="D7" s="17"/>
      <c r="E7" s="17"/>
      <c r="F7" s="18">
        <f>IF(B7&gt;0,(VLOOKUP($B7,'[2]Inscription'!$A$12:$G$211,4,FALSE))," ")</f>
        <v>0</v>
      </c>
      <c r="G7" s="19" t="str">
        <f>IF(B7&gt;0,(VLOOKUP($B7,'[2]Inscription'!$A$12:$G$211,5,FALSE))," ")</f>
        <v>VVS</v>
      </c>
      <c r="H7" s="19">
        <f>IF(B7&gt;0,(VLOOKUP($B7,'[2]Inscription'!$A$12:$G$211,7,FALSE))," ")</f>
        <v>2442043074</v>
      </c>
      <c r="I7" s="20" t="str">
        <f>IF(B7&gt;0,(VLOOKUP($B7,'[2]Inscription'!$A$12:$G$211,6,FALSE))," ")</f>
        <v>Junior</v>
      </c>
      <c r="J7" s="21"/>
    </row>
    <row r="8" spans="1:10" ht="15">
      <c r="A8" s="15">
        <v>5</v>
      </c>
      <c r="B8" s="22">
        <v>1561</v>
      </c>
      <c r="C8" s="17" t="str">
        <f>IF(B8&gt;0,(VLOOKUP($B8,'[2]Inscription'!$A$12:$G$211,3,FALSE))," ")</f>
        <v>GENTIL ROGER</v>
      </c>
      <c r="D8" s="17"/>
      <c r="E8" s="17"/>
      <c r="F8" s="18">
        <f>IF(B8&gt;0,(VLOOKUP($B8,'[2]Inscription'!$A$12:$G$211,4,FALSE))," ")</f>
        <v>0</v>
      </c>
      <c r="G8" s="19" t="str">
        <f>IF(B8&gt;0,(VLOOKUP($B8,'[2]Inscription'!$A$12:$G$211,5,FALSE))," ")</f>
        <v>C V A C</v>
      </c>
      <c r="H8" s="19">
        <f>IF(B8&gt;0,(VLOOKUP($B8,'[2]Inscription'!$A$12:$G$211,7,FALSE))," ")</f>
        <v>2438191192</v>
      </c>
      <c r="I8" s="20" t="str">
        <f>IF(B8&gt;0,(VLOOKUP($B8,'[2]Inscription'!$A$12:$G$211,6,FALSE))," ")</f>
        <v>MASTER 5</v>
      </c>
      <c r="J8" s="21"/>
    </row>
    <row r="9" spans="1:10" ht="15">
      <c r="A9" s="15">
        <v>6</v>
      </c>
      <c r="B9" s="22">
        <v>1553</v>
      </c>
      <c r="C9" s="17" t="str">
        <f>IF(B9&gt;0,(VLOOKUP($B9,'[2]Inscription'!$A$12:$G$211,3,FALSE))," ")</f>
        <v>BALTHAZARD PATRICK</v>
      </c>
      <c r="D9" s="17"/>
      <c r="E9" s="17"/>
      <c r="F9" s="18">
        <f>IF(B9&gt;0,(VLOOKUP($B9,'[2]Inscription'!$A$12:$G$211,4,FALSE))," ")</f>
        <v>0</v>
      </c>
      <c r="G9" s="19" t="str">
        <f>IF(B9&gt;0,(VLOOKUP($B9,'[2]Inscription'!$A$12:$G$211,5,FALSE))," ")</f>
        <v>POMMIER VVT</v>
      </c>
      <c r="H9" s="19">
        <f>IF(B9&gt;0,(VLOOKUP($B9,'[2]Inscription'!$A$12:$G$211,7,FALSE))," ")</f>
        <v>2469107065</v>
      </c>
      <c r="I9" s="20" t="str">
        <f>IF(B9&gt;0,(VLOOKUP($B9,'[2]Inscription'!$A$12:$G$211,6,FALSE))," ")</f>
        <v>MASTER 5</v>
      </c>
      <c r="J9" s="21"/>
    </row>
    <row r="10" spans="1:10" ht="15">
      <c r="A10" s="15">
        <v>7</v>
      </c>
      <c r="B10" s="22">
        <v>1096</v>
      </c>
      <c r="C10" s="17" t="str">
        <f>IF(B10&gt;0,(VLOOKUP($B10,'[2]Inscription'!$A$12:$G$211,3,FALSE))," ")</f>
        <v>SAVATTE Rémi</v>
      </c>
      <c r="D10" s="17"/>
      <c r="E10" s="17"/>
      <c r="F10" s="18">
        <f>IF(B10&gt;0,(VLOOKUP($B10,'[2]Inscription'!$A$12:$G$211,4,FALSE))," ")</f>
        <v>0</v>
      </c>
      <c r="G10" s="19" t="str">
        <f>IF(B10&gt;0,(VLOOKUP($B10,'[2]Inscription'!$A$12:$G$211,5,FALSE))," ")</f>
        <v>VCFB</v>
      </c>
      <c r="H10" s="19">
        <f>IF(B10&gt;0,(VLOOKUP($B10,'[2]Inscription'!$A$12:$G$211,7,FALSE))," ")</f>
        <v>2442037080</v>
      </c>
      <c r="I10" s="20" t="str">
        <f>IF(B10&gt;0,(VLOOKUP($B10,'[2]Inscription'!$A$12:$G$211,6,FALSE))," ")</f>
        <v>Master 4</v>
      </c>
      <c r="J10" s="21"/>
    </row>
    <row r="11" spans="1:10" ht="15">
      <c r="A11" s="15">
        <v>8</v>
      </c>
      <c r="B11" s="22">
        <v>1072</v>
      </c>
      <c r="C11" s="17" t="str">
        <f>IF(B11&gt;0,(VLOOKUP($B11,'[2]Inscription'!$A$12:$G$211,3,FALSE))," ")</f>
        <v>GOURBIERE Quentin</v>
      </c>
      <c r="D11" s="17"/>
      <c r="E11" s="17"/>
      <c r="F11" s="18">
        <f>IF(B11&gt;0,(VLOOKUP($B11,'[2]Inscription'!$A$12:$G$211,4,FALSE))," ")</f>
        <v>0</v>
      </c>
      <c r="G11" s="19" t="str">
        <f>IF(B11&gt;0,(VLOOKUP($B11,'[2]Inscription'!$A$12:$G$211,5,FALSE))," ")</f>
        <v>VVS</v>
      </c>
      <c r="H11" s="19">
        <f>IF(B11&gt;0,(VLOOKUP($B11,'[2]Inscription'!$A$12:$G$211,7,FALSE))," ")</f>
        <v>2442043213</v>
      </c>
      <c r="I11" s="20" t="str">
        <f>IF(B11&gt;0,(VLOOKUP($B11,'[2]Inscription'!$A$12:$G$211,6,FALSE))," ")</f>
        <v>Junior</v>
      </c>
      <c r="J11" s="21"/>
    </row>
    <row r="12" spans="1:10" ht="15">
      <c r="A12" s="15">
        <v>9</v>
      </c>
      <c r="B12" s="22">
        <v>1079</v>
      </c>
      <c r="C12" s="17" t="str">
        <f>IF(B12&gt;0,(VLOOKUP($B12,'[2]Inscription'!$A$12:$G$211,3,FALSE))," ")</f>
        <v>GUIGNAND Hugo</v>
      </c>
      <c r="D12" s="17"/>
      <c r="E12" s="17"/>
      <c r="F12" s="18">
        <f>IF(B12&gt;0,(VLOOKUP($B12,'[2]Inscription'!$A$12:$G$211,4,FALSE))," ")</f>
        <v>0</v>
      </c>
      <c r="G12" s="19" t="str">
        <f>IF(B12&gt;0,(VLOOKUP($B12,'[2]Inscription'!$A$12:$G$211,5,FALSE))," ")</f>
        <v>GOLENE EVASION</v>
      </c>
      <c r="H12" s="19">
        <f>IF(B12&gt;0,(VLOOKUP($B12,'[2]Inscription'!$A$12:$G$211,7,FALSE))," ")</f>
        <v>2442019013</v>
      </c>
      <c r="I12" s="20" t="str">
        <f>IF(B12&gt;0,(VLOOKUP($B12,'[2]Inscription'!$A$12:$G$211,6,FALSE))," ")</f>
        <v>Junior</v>
      </c>
      <c r="J12" s="21"/>
    </row>
    <row r="13" spans="1:10" ht="15">
      <c r="A13" s="15">
        <v>10</v>
      </c>
      <c r="B13" s="22">
        <v>1551</v>
      </c>
      <c r="C13" s="17" t="str">
        <f>IF(B13&gt;0,(VLOOKUP($B13,'[2]Inscription'!$A$12:$G$211,3,FALSE))," ")</f>
        <v>BARBIET ERIC</v>
      </c>
      <c r="D13" s="17"/>
      <c r="E13" s="17"/>
      <c r="F13" s="18">
        <f>IF(B13&gt;0,(VLOOKUP($B13,'[2]Inscription'!$A$12:$G$211,4,FALSE))," ")</f>
        <v>0</v>
      </c>
      <c r="G13" s="19" t="str">
        <f>IF(B13&gt;0,(VLOOKUP($B13,'[2]Inscription'!$A$12:$G$211,5,FALSE))," ")</f>
        <v>FRAISSE</v>
      </c>
      <c r="H13" s="19">
        <f>IF(B13&gt;0,(VLOOKUP($B13,'[2]Inscription'!$A$12:$G$211,7,FALSE))," ")</f>
        <v>2442012003</v>
      </c>
      <c r="I13" s="20" t="str">
        <f>IF(B13&gt;0,(VLOOKUP($B13,'[2]Inscription'!$A$12:$G$211,6,FALSE))," ")</f>
        <v>MASTER 3</v>
      </c>
      <c r="J13" s="21"/>
    </row>
    <row r="14" spans="1:10" ht="15">
      <c r="A14" s="15">
        <v>11</v>
      </c>
      <c r="B14" s="22">
        <v>1092</v>
      </c>
      <c r="C14" s="17" t="str">
        <f>IF(B14&gt;0,(VLOOKUP($B14,'[2]Inscription'!$A$12:$G$211,3,FALSE))," ")</f>
        <v>CAVAGNA Claude</v>
      </c>
      <c r="D14" s="17"/>
      <c r="E14" s="17"/>
      <c r="F14" s="18">
        <f>IF(B14&gt;0,(VLOOKUP($B14,'[2]Inscription'!$A$12:$G$211,4,FALSE))," ")</f>
        <v>0</v>
      </c>
      <c r="G14" s="19" t="str">
        <f>IF(B14&gt;0,(VLOOKUP($B14,'[2]Inscription'!$A$12:$G$211,5,FALSE))," ")</f>
        <v>ECO Villeurbannais</v>
      </c>
      <c r="H14" s="19">
        <f>IF(B14&gt;0,(VLOOKUP($B14,'[2]Inscription'!$A$12:$G$211,7,FALSE))," ")</f>
        <v>2469018032</v>
      </c>
      <c r="I14" s="20" t="str">
        <f>IF(B14&gt;0,(VLOOKUP($B14,'[2]Inscription'!$A$12:$G$211,6,FALSE))," ")</f>
        <v>Master 4</v>
      </c>
      <c r="J14" s="21"/>
    </row>
    <row r="15" spans="1:10" ht="15">
      <c r="A15" s="15">
        <v>12</v>
      </c>
      <c r="B15" s="22">
        <v>1098</v>
      </c>
      <c r="C15" s="17" t="str">
        <f>IF(B15&gt;0,(VLOOKUP($B15,'[2]Inscription'!$A$12:$G$211,3,FALSE))," ")</f>
        <v>BETON Patrice</v>
      </c>
      <c r="D15" s="17"/>
      <c r="E15" s="17"/>
      <c r="F15" s="18">
        <f>IF(B15&gt;0,(VLOOKUP($B15,'[2]Inscription'!$A$12:$G$211,4,FALSE))," ")</f>
        <v>0</v>
      </c>
      <c r="G15" s="19" t="str">
        <f>IF(B15&gt;0,(VLOOKUP($B15,'[2]Inscription'!$A$12:$G$211,5,FALSE))," ")</f>
        <v>UC d'Affinois</v>
      </c>
      <c r="H15" s="19">
        <f>IF(B15&gt;0,(VLOOKUP($B15,'[2]Inscription'!$A$12:$G$211,7,FALSE))," ")</f>
        <v>2442057044</v>
      </c>
      <c r="I15" s="20" t="str">
        <f>IF(B15&gt;0,(VLOOKUP($B15,'[2]Inscription'!$A$12:$G$211,6,FALSE))," ")</f>
        <v>Master 3 </v>
      </c>
      <c r="J15" s="21"/>
    </row>
    <row r="16" spans="1:10" ht="15">
      <c r="A16" s="15">
        <v>13</v>
      </c>
      <c r="B16" s="22">
        <v>1093</v>
      </c>
      <c r="C16" s="17" t="str">
        <f>IF(B16&gt;0,(VLOOKUP($B16,'[2]Inscription'!$A$12:$G$211,3,FALSE))," ")</f>
        <v>PONCET Alexandre</v>
      </c>
      <c r="D16" s="17"/>
      <c r="E16" s="17"/>
      <c r="F16" s="18">
        <f>IF(B16&gt;0,(VLOOKUP($B16,'[2]Inscription'!$A$12:$G$211,4,FALSE))," ")</f>
        <v>0</v>
      </c>
      <c r="G16" s="19" t="str">
        <f>IF(B16&gt;0,(VLOOKUP($B16,'[2]Inscription'!$A$12:$G$211,5,FALSE))," ")</f>
        <v>VELO CLUB FEURS BALBIGNY</v>
      </c>
      <c r="H16" s="19">
        <f>IF(B16&gt;0,(VLOOKUP($B16,'[2]Inscription'!$A$12:$G$211,7,FALSE))," ")</f>
        <v>2442037026</v>
      </c>
      <c r="I16" s="20" t="str">
        <f>IF(B16&gt;0,(VLOOKUP($B16,'[2]Inscription'!$A$12:$G$211,6,FALSE))," ")</f>
        <v>Master 3</v>
      </c>
      <c r="J16" s="21"/>
    </row>
    <row r="17" spans="1:10" ht="15">
      <c r="A17" s="15">
        <v>14</v>
      </c>
      <c r="B17" s="22">
        <v>1075</v>
      </c>
      <c r="C17" s="17" t="str">
        <f>IF(B17&gt;0,(VLOOKUP($B17,'[2]Inscription'!$A$12:$G$211,3,FALSE))," ")</f>
        <v>CARROT Théophane</v>
      </c>
      <c r="D17" s="17"/>
      <c r="E17" s="17"/>
      <c r="F17" s="18">
        <f>IF(B17&gt;0,(VLOOKUP($B17,'[2]Inscription'!$A$12:$G$211,4,FALSE))," ")</f>
        <v>0</v>
      </c>
      <c r="G17" s="19" t="str">
        <f>IF(B17&gt;0,(VLOOKUP($B17,'[2]Inscription'!$A$12:$G$211,5,FALSE))," ")</f>
        <v>GOLENE EVASION</v>
      </c>
      <c r="H17" s="19">
        <f>IF(B17&gt;0,(VLOOKUP($B17,'[2]Inscription'!$A$12:$G$211,7,FALSE))," ")</f>
        <v>2442019034</v>
      </c>
      <c r="I17" s="20" t="str">
        <f>IF(B17&gt;0,(VLOOKUP($B17,'[2]Inscription'!$A$12:$G$211,6,FALSE))," ")</f>
        <v>Junior</v>
      </c>
      <c r="J17" s="21"/>
    </row>
    <row r="18" spans="1:10" ht="15">
      <c r="A18" s="15">
        <v>15</v>
      </c>
      <c r="B18" s="22">
        <v>1513</v>
      </c>
      <c r="C18" s="17" t="str">
        <f>IF(B18&gt;0,(VLOOKUP($B18,'[2]Inscription'!$A$12:$G$211,3,FALSE))," ")</f>
        <v>BERNE HUGO</v>
      </c>
      <c r="D18" s="17"/>
      <c r="E18" s="17"/>
      <c r="F18" s="18">
        <f>IF(B18&gt;0,(VLOOKUP($B18,'[2]Inscription'!$A$12:$G$211,4,FALSE))," ")</f>
        <v>0</v>
      </c>
      <c r="G18" s="19" t="str">
        <f>IF(B18&gt;0,(VLOOKUP($B18,'[2]Inscription'!$A$12:$G$211,5,FALSE))," ")</f>
        <v>EVASION GENILAC</v>
      </c>
      <c r="H18" s="19">
        <f>IF(B18&gt;0,(VLOOKUP($B18,'[2]Inscription'!$A$12:$G$211,7,FALSE))," ")</f>
        <v>2442013004</v>
      </c>
      <c r="I18" s="20" t="str">
        <f>IF(B18&gt;0,(VLOOKUP($B18,'[2]Inscription'!$A$12:$G$211,6,FALSE))," ")</f>
        <v>Junior</v>
      </c>
      <c r="J18" s="21"/>
    </row>
    <row r="19" spans="1:10" ht="15">
      <c r="A19" s="15">
        <v>16</v>
      </c>
      <c r="B19" s="22">
        <v>1085</v>
      </c>
      <c r="C19" s="17" t="str">
        <f>IF(B19&gt;0,(VLOOKUP($B19,'[2]Inscription'!$A$12:$G$211,3,FALSE))," ")</f>
        <v>DE BEAUREPAIRE Julien</v>
      </c>
      <c r="D19" s="17"/>
      <c r="E19" s="17"/>
      <c r="F19" s="18">
        <f>IF(B19&gt;0,(VLOOKUP($B19,'[2]Inscription'!$A$12:$G$211,4,FALSE))," ")</f>
        <v>0</v>
      </c>
      <c r="G19" s="19" t="str">
        <f>IF(B19&gt;0,(VLOOKUP($B19,'[2]Inscription'!$A$12:$G$211,5,FALSE))," ")</f>
        <v>Team Pommiers VTT</v>
      </c>
      <c r="H19" s="19">
        <f>IF(B19&gt;0,(VLOOKUP($B19,'[2]Inscription'!$A$12:$G$211,7,FALSE))," ")</f>
        <v>2469107200</v>
      </c>
      <c r="I19" s="20" t="str">
        <f>IF(B19&gt;0,(VLOOKUP($B19,'[2]Inscription'!$A$12:$G$211,6,FALSE))," ")</f>
        <v>Junior</v>
      </c>
      <c r="J19" s="21"/>
    </row>
    <row r="20" spans="1:10" ht="15">
      <c r="A20" s="15">
        <v>17</v>
      </c>
      <c r="B20" s="22">
        <v>1087</v>
      </c>
      <c r="C20" s="17" t="str">
        <f>IF(B20&gt;0,(VLOOKUP($B20,'[2]Inscription'!$A$12:$G$211,3,FALSE))," ")</f>
        <v>VODABLE Olivier</v>
      </c>
      <c r="D20" s="17"/>
      <c r="E20" s="17"/>
      <c r="F20" s="18">
        <f>IF(B20&gt;0,(VLOOKUP($B20,'[2]Inscription'!$A$12:$G$211,4,FALSE))," ")</f>
        <v>0</v>
      </c>
      <c r="G20" s="19" t="str">
        <f>IF(B20&gt;0,(VLOOKUP($B20,'[2]Inscription'!$A$12:$G$211,5,FALSE))," ")</f>
        <v>Sans club</v>
      </c>
      <c r="H20" s="19" t="str">
        <f>IF(B20&gt;0,(VLOOKUP($B20,'[2]Inscription'!$A$12:$G$211,7,FALSE))," ")</f>
        <v>0443800031</v>
      </c>
      <c r="I20" s="20" t="str">
        <f>IF(B20&gt;0,(VLOOKUP($B20,'[2]Inscription'!$A$12:$G$211,6,FALSE))," ")</f>
        <v>Master 3</v>
      </c>
      <c r="J20" s="21"/>
    </row>
    <row r="21" spans="1:10" ht="15">
      <c r="A21" s="15">
        <v>18</v>
      </c>
      <c r="B21" s="22">
        <v>1534</v>
      </c>
      <c r="C21" s="17" t="str">
        <f>IF(B21&gt;0,(VLOOKUP($B21,'[2]Inscription'!$A$12:$G$211,3,FALSE))," ")</f>
        <v>AVIGNANT ADRIEN</v>
      </c>
      <c r="D21" s="17"/>
      <c r="E21" s="17"/>
      <c r="F21" s="18">
        <f>IF(B21&gt;0,(VLOOKUP($B21,'[2]Inscription'!$A$12:$G$211,4,FALSE))," ")</f>
        <v>0</v>
      </c>
      <c r="G21" s="19" t="str">
        <f>IF(B21&gt;0,(VLOOKUP($B21,'[2]Inscription'!$A$12:$G$211,5,FALSE))," ")</f>
        <v>VVS</v>
      </c>
      <c r="H21" s="19">
        <f>IF(B21&gt;0,(VLOOKUP($B21,'[2]Inscription'!$A$12:$G$211,7,FALSE))," ")</f>
        <v>2442043027</v>
      </c>
      <c r="I21" s="20" t="str">
        <f>IF(B21&gt;0,(VLOOKUP($B21,'[2]Inscription'!$A$12:$G$211,6,FALSE))," ")</f>
        <v>JUNIOR</v>
      </c>
      <c r="J21" s="21"/>
    </row>
    <row r="22" spans="1:10" ht="15">
      <c r="A22" s="15">
        <v>19</v>
      </c>
      <c r="B22" s="22">
        <v>1069</v>
      </c>
      <c r="C22" s="17" t="str">
        <f>IF(B22&gt;0,(VLOOKUP($B22,'[2]Inscription'!$A$12:$G$211,3,FALSE))," ")</f>
        <v>BOSSER Gael</v>
      </c>
      <c r="D22" s="17"/>
      <c r="E22" s="17"/>
      <c r="F22" s="18">
        <f>IF(B22&gt;0,(VLOOKUP($B22,'[2]Inscription'!$A$12:$G$211,4,FALSE))," ")</f>
        <v>0</v>
      </c>
      <c r="G22" s="19" t="str">
        <f>IF(B22&gt;0,(VLOOKUP($B22,'[2]Inscription'!$A$12:$G$211,5,FALSE))," ")</f>
        <v>GOLENE EVASION</v>
      </c>
      <c r="H22" s="19">
        <f>IF(B22&gt;0,(VLOOKUP($B22,'[2]Inscription'!$A$12:$G$211,7,FALSE))," ")</f>
        <v>2442019063</v>
      </c>
      <c r="I22" s="20" t="str">
        <f>IF(B22&gt;0,(VLOOKUP($B22,'[2]Inscription'!$A$12:$G$211,6,FALSE))," ")</f>
        <v>Junior</v>
      </c>
      <c r="J22" s="21"/>
    </row>
    <row r="23" spans="1:10" ht="15">
      <c r="A23" s="15">
        <v>20</v>
      </c>
      <c r="B23" s="22">
        <v>1095</v>
      </c>
      <c r="C23" s="17" t="str">
        <f>IF(B23&gt;0,(VLOOKUP($B23,'[2]Inscription'!$A$12:$G$211,3,FALSE))," ")</f>
        <v>BARREAU Stéphane</v>
      </c>
      <c r="D23" s="17"/>
      <c r="E23" s="17"/>
      <c r="F23" s="18">
        <f>IF(B23&gt;0,(VLOOKUP($B23,'[2]Inscription'!$A$12:$G$211,4,FALSE))," ")</f>
        <v>0</v>
      </c>
      <c r="G23" s="19" t="str">
        <f>IF(B23&gt;0,(VLOOKUP($B23,'[2]Inscription'!$A$12:$G$211,5,FALSE))," ")</f>
        <v>Vélo Club Francheville</v>
      </c>
      <c r="H23" s="19">
        <f>IF(B23&gt;0,(VLOOKUP($B23,'[2]Inscription'!$A$12:$G$211,7,FALSE))," ")</f>
        <v>2469048013</v>
      </c>
      <c r="I23" s="20" t="str">
        <f>IF(B23&gt;0,(VLOOKUP($B23,'[2]Inscription'!$A$12:$G$211,6,FALSE))," ")</f>
        <v>Master 4</v>
      </c>
      <c r="J23" s="21"/>
    </row>
    <row r="24" spans="1:10" ht="15">
      <c r="A24" s="15">
        <v>21</v>
      </c>
      <c r="B24" s="22">
        <v>1082</v>
      </c>
      <c r="C24" s="17" t="str">
        <f>IF(B24&gt;0,(VLOOKUP($B24,'[2]Inscription'!$A$12:$G$211,3,FALSE))," ")</f>
        <v>DEBROSSE Paulin</v>
      </c>
      <c r="D24" s="17"/>
      <c r="E24" s="17"/>
      <c r="F24" s="18">
        <f>IF(B24&gt;0,(VLOOKUP($B24,'[2]Inscription'!$A$12:$G$211,4,FALSE))," ")</f>
        <v>0</v>
      </c>
      <c r="G24" s="19" t="str">
        <f>IF(B24&gt;0,(VLOOKUP($B24,'[2]Inscription'!$A$12:$G$211,5,FALSE))," ")</f>
        <v>La Roue des Grands Bois - ASPTT</v>
      </c>
      <c r="H24" s="19">
        <f>IF(B24&gt;0,(VLOOKUP($B24,'[2]Inscription'!$A$12:$G$211,7,FALSE))," ")</f>
        <v>2442003032</v>
      </c>
      <c r="I24" s="20" t="str">
        <f>IF(B24&gt;0,(VLOOKUP($B24,'[2]Inscription'!$A$12:$G$211,6,FALSE))," ")</f>
        <v>Junior</v>
      </c>
      <c r="J24" s="21"/>
    </row>
    <row r="25" spans="1:10" ht="15">
      <c r="A25" s="15">
        <v>22</v>
      </c>
      <c r="B25" s="22">
        <v>1517</v>
      </c>
      <c r="C25" s="17" t="str">
        <f>IF(B25&gt;0,(VLOOKUP($B25,'[2]Inscription'!$A$12:$G$211,3,FALSE))," ")</f>
        <v>VINCENT ERIC</v>
      </c>
      <c r="D25" s="17"/>
      <c r="E25" s="17"/>
      <c r="F25" s="18">
        <f>IF(B25&gt;0,(VLOOKUP($B25,'[2]Inscription'!$A$12:$G$211,4,FALSE))," ")</f>
        <v>0</v>
      </c>
      <c r="G25" s="19">
        <f>IF(B25&gt;0,(VLOOKUP($B25,'[2]Inscription'!$A$12:$G$211,5,FALSE))," ")</f>
        <v>0</v>
      </c>
      <c r="H25" s="19" t="str">
        <f>IF(B25&gt;0,(VLOOKUP($B25,'[2]Inscription'!$A$12:$G$211,7,FALSE))," ")</f>
        <v>LICENCE JOURNEE</v>
      </c>
      <c r="I25" s="20" t="str">
        <f>IF(B25&gt;0,(VLOOKUP($B25,'[2]Inscription'!$A$12:$G$211,6,FALSE))," ")</f>
        <v>MASTER5</v>
      </c>
      <c r="J25" s="21"/>
    </row>
    <row r="26" spans="1:10" ht="15">
      <c r="A26" s="15">
        <v>23</v>
      </c>
      <c r="B26" s="22">
        <v>1554</v>
      </c>
      <c r="C26" s="17" t="str">
        <f>IF(B26&gt;0,(VLOOKUP($B26,'[2]Inscription'!$A$12:$G$211,3,FALSE))," ")</f>
        <v>CHAUDUN BRUNO</v>
      </c>
      <c r="D26" s="17"/>
      <c r="E26" s="17"/>
      <c r="F26" s="18">
        <f>IF(B26&gt;0,(VLOOKUP($B26,'[2]Inscription'!$A$12:$G$211,4,FALSE))," ")</f>
        <v>0</v>
      </c>
      <c r="G26" s="19" t="str">
        <f>IF(B26&gt;0,(VLOOKUP($B26,'[2]Inscription'!$A$12:$G$211,5,FALSE))," ")</f>
        <v>ROC</v>
      </c>
      <c r="H26" s="19">
        <f>IF(B26&gt;0,(VLOOKUP($B26,'[2]Inscription'!$A$12:$G$211,7,FALSE))," ")</f>
        <v>2442017013</v>
      </c>
      <c r="I26" s="20" t="str">
        <f>IF(B26&gt;0,(VLOOKUP($B26,'[2]Inscription'!$A$12:$G$211,6,FALSE))," ")</f>
        <v>MASTER 3</v>
      </c>
      <c r="J26" s="21"/>
    </row>
    <row r="27" spans="1:10" ht="15">
      <c r="A27" s="15">
        <v>24</v>
      </c>
      <c r="B27" s="22">
        <v>1074</v>
      </c>
      <c r="C27" s="17" t="str">
        <f>IF(B27&gt;0,(VLOOKUP($B27,'[2]Inscription'!$A$12:$G$211,3,FALSE))," ")</f>
        <v>SALINAS Jason</v>
      </c>
      <c r="D27" s="17"/>
      <c r="E27" s="17"/>
      <c r="F27" s="18">
        <f>IF(B27&gt;0,(VLOOKUP($B27,'[2]Inscription'!$A$12:$G$211,4,FALSE))," ")</f>
        <v>0</v>
      </c>
      <c r="G27" s="19" t="str">
        <f>IF(B27&gt;0,(VLOOKUP($B27,'[2]Inscription'!$A$12:$G$211,5,FALSE))," ")</f>
        <v>Club VTT Ardbike</v>
      </c>
      <c r="H27" s="19">
        <f>IF(B27&gt;0,(VLOOKUP($B27,'[2]Inscription'!$A$12:$G$211,7,FALSE))," ")</f>
        <v>2426180114</v>
      </c>
      <c r="I27" s="20" t="str">
        <f>IF(B27&gt;0,(VLOOKUP($B27,'[2]Inscription'!$A$12:$G$211,6,FALSE))," ")</f>
        <v>Junior</v>
      </c>
      <c r="J27" s="21"/>
    </row>
    <row r="28" spans="1:10" ht="15">
      <c r="A28" s="15">
        <v>25</v>
      </c>
      <c r="B28" s="22">
        <v>1090</v>
      </c>
      <c r="C28" s="17" t="str">
        <f>IF(B28&gt;0,(VLOOKUP($B28,'[2]Inscription'!$A$12:$G$211,3,FALSE))," ")</f>
        <v>DREVET Denis</v>
      </c>
      <c r="D28" s="17"/>
      <c r="E28" s="17"/>
      <c r="F28" s="18">
        <f>IF(B28&gt;0,(VLOOKUP($B28,'[2]Inscription'!$A$12:$G$211,4,FALSE))," ")</f>
        <v>0</v>
      </c>
      <c r="G28" s="19" t="str">
        <f>IF(B28&gt;0,(VLOOKUP($B28,'[2]Inscription'!$A$12:$G$211,5,FALSE))," ")</f>
        <v>VVS</v>
      </c>
      <c r="H28" s="19">
        <f>IF(B28&gt;0,(VLOOKUP($B28,'[2]Inscription'!$A$12:$G$211,7,FALSE))," ")</f>
        <v>2442043439</v>
      </c>
      <c r="I28" s="20" t="str">
        <f>IF(B28&gt;0,(VLOOKUP($B28,'[2]Inscription'!$A$12:$G$211,6,FALSE))," ")</f>
        <v>Master 3</v>
      </c>
      <c r="J28" s="21"/>
    </row>
    <row r="29" spans="1:10" ht="15">
      <c r="A29" s="15">
        <v>26</v>
      </c>
      <c r="B29" s="22">
        <v>1556</v>
      </c>
      <c r="C29" s="17" t="str">
        <f>IF(B29&gt;0,(VLOOKUP($B29,'[2]Inscription'!$A$12:$G$211,3,FALSE))," ")</f>
        <v>CHANAVAT CHRISTOPHE </v>
      </c>
      <c r="D29" s="17"/>
      <c r="E29" s="17"/>
      <c r="F29" s="18">
        <f>IF(B29&gt;0,(VLOOKUP($B29,'[2]Inscription'!$A$12:$G$211,4,FALSE))," ")</f>
        <v>0</v>
      </c>
      <c r="G29" s="19">
        <f>IF(B29&gt;0,(VLOOKUP($B29,'[2]Inscription'!$A$12:$G$211,5,FALSE))," ")</f>
        <v>0</v>
      </c>
      <c r="H29" s="19" t="str">
        <f>IF(B29&gt;0,(VLOOKUP($B29,'[2]Inscription'!$A$12:$G$211,7,FALSE))," ")</f>
        <v>LICENCE JOURNEE</v>
      </c>
      <c r="I29" s="20" t="str">
        <f>IF(B29&gt;0,(VLOOKUP($B29,'[2]Inscription'!$A$12:$G$211,6,FALSE))," ")</f>
        <v>MASTER 3</v>
      </c>
      <c r="J29" s="21"/>
    </row>
    <row r="30" spans="1:10" ht="15">
      <c r="A30" s="15">
        <v>27</v>
      </c>
      <c r="B30" s="22">
        <v>1555</v>
      </c>
      <c r="C30" s="17" t="str">
        <f>IF(B30&gt;0,(VLOOKUP($B30,'[2]Inscription'!$A$12:$G$211,3,FALSE))," ")</f>
        <v>LABALME LIONEL</v>
      </c>
      <c r="D30" s="17"/>
      <c r="E30" s="17"/>
      <c r="F30" s="18">
        <f>IF(B30&gt;0,(VLOOKUP($B30,'[2]Inscription'!$A$12:$G$211,4,FALSE))," ")</f>
        <v>0</v>
      </c>
      <c r="G30" s="19">
        <f>IF(B30&gt;0,(VLOOKUP($B30,'[2]Inscription'!$A$12:$G$211,5,FALSE))," ")</f>
        <v>0</v>
      </c>
      <c r="H30" s="19" t="str">
        <f>IF(B30&gt;0,(VLOOKUP($B30,'[2]Inscription'!$A$12:$G$211,7,FALSE))," ")</f>
        <v>LICENCE JOURNEE</v>
      </c>
      <c r="I30" s="20" t="str">
        <f>IF(B30&gt;0,(VLOOKUP($B30,'[2]Inscription'!$A$12:$G$211,6,FALSE))," ")</f>
        <v>MASTER 3</v>
      </c>
      <c r="J30" s="21"/>
    </row>
    <row r="31" spans="1:10" ht="15">
      <c r="A31" s="15">
        <v>28</v>
      </c>
      <c r="B31" s="22">
        <v>1077</v>
      </c>
      <c r="C31" s="17" t="str">
        <f>IF(B31&gt;0,(VLOOKUP($B31,'[2]Inscription'!$A$12:$G$211,3,FALSE))," ")</f>
        <v>DUJOUX Sylvain</v>
      </c>
      <c r="D31" s="17"/>
      <c r="E31" s="17"/>
      <c r="F31" s="18">
        <f>IF(B31&gt;0,(VLOOKUP($B31,'[2]Inscription'!$A$12:$G$211,4,FALSE))," ")</f>
        <v>0</v>
      </c>
      <c r="G31" s="19" t="str">
        <f>IF(B31&gt;0,(VLOOKUP($B31,'[2]Inscription'!$A$12:$G$211,5,FALSE))," ")</f>
        <v>VVS</v>
      </c>
      <c r="H31" s="19">
        <f>IF(B31&gt;0,(VLOOKUP($B31,'[2]Inscription'!$A$12:$G$211,7,FALSE))," ")</f>
        <v>2442043240</v>
      </c>
      <c r="I31" s="20" t="str">
        <f>IF(B31&gt;0,(VLOOKUP($B31,'[2]Inscription'!$A$12:$G$211,6,FALSE))," ")</f>
        <v>Junior</v>
      </c>
      <c r="J31" s="21"/>
    </row>
    <row r="32" spans="1:10" ht="15">
      <c r="A32" s="15">
        <v>29</v>
      </c>
      <c r="B32" s="22">
        <v>1076</v>
      </c>
      <c r="C32" s="17" t="str">
        <f>IF(B32&gt;0,(VLOOKUP($B32,'[2]Inscription'!$A$12:$G$211,3,FALSE))," ")</f>
        <v>ACHARD Sylvain</v>
      </c>
      <c r="D32" s="17"/>
      <c r="E32" s="17"/>
      <c r="F32" s="18">
        <f>IF(B32&gt;0,(VLOOKUP($B32,'[2]Inscription'!$A$12:$G$211,4,FALSE))," ")</f>
        <v>0</v>
      </c>
      <c r="G32" s="19" t="str">
        <f>IF(B32&gt;0,(VLOOKUP($B32,'[2]Inscription'!$A$12:$G$211,5,FALSE))," ")</f>
        <v>Ecole de Vélo du Puy en Velay</v>
      </c>
      <c r="H32" s="19" t="str">
        <f>IF(B32&gt;0,(VLOOKUP($B32,'[2]Inscription'!$A$12:$G$211,7,FALSE))," ")</f>
        <v>0443156092</v>
      </c>
      <c r="I32" s="20" t="str">
        <f>IF(B32&gt;0,(VLOOKUP($B32,'[2]Inscription'!$A$12:$G$211,6,FALSE))," ")</f>
        <v>Junior</v>
      </c>
      <c r="J32" s="21"/>
    </row>
    <row r="33" spans="1:10" ht="15">
      <c r="A33" s="15">
        <v>30</v>
      </c>
      <c r="B33" s="22">
        <v>1088</v>
      </c>
      <c r="C33" s="17" t="str">
        <f>IF(B33&gt;0,(VLOOKUP($B33,'[2]Inscription'!$A$12:$G$211,3,FALSE))," ")</f>
        <v>LAMBERT Jean-Marc</v>
      </c>
      <c r="D33" s="17"/>
      <c r="E33" s="17"/>
      <c r="F33" s="18">
        <f>IF(B33&gt;0,(VLOOKUP($B33,'[2]Inscription'!$A$12:$G$211,4,FALSE))," ")</f>
        <v>0</v>
      </c>
      <c r="G33" s="19" t="str">
        <f>IF(B33&gt;0,(VLOOKUP($B33,'[2]Inscription'!$A$12:$G$211,5,FALSE))," ")</f>
        <v>Sans club</v>
      </c>
      <c r="H33" s="19">
        <f>IF(B33&gt;0,(VLOOKUP($B33,'[2]Inscription'!$A$12:$G$211,7,FALSE))," ")</f>
        <v>2426800045</v>
      </c>
      <c r="I33" s="20" t="str">
        <f>IF(B33&gt;0,(VLOOKUP($B33,'[2]Inscription'!$A$12:$G$211,6,FALSE))," ")</f>
        <v>Master 3</v>
      </c>
      <c r="J33" s="21"/>
    </row>
    <row r="34" spans="1:10" ht="15">
      <c r="A34" s="15">
        <v>31</v>
      </c>
      <c r="B34" s="16">
        <v>1512</v>
      </c>
      <c r="C34" s="17" t="str">
        <f>IF(B34&gt;0,(VLOOKUP($B34,'[2]Inscription'!$A$12:$G$211,3,FALSE))," ")</f>
        <v>DEPARDON Aurélie</v>
      </c>
      <c r="D34" s="17"/>
      <c r="E34" s="17"/>
      <c r="F34" s="18">
        <f>IF(B34&gt;0,(VLOOKUP($B34,'[2]Inscription'!$A$12:$G$211,4,FALSE))," ")</f>
        <v>0</v>
      </c>
      <c r="G34" s="19" t="str">
        <f>IF(B34&gt;0,(VLOOKUP($B34,'[2]Inscription'!$A$12:$G$211,5,FALSE))," ")</f>
        <v>Team Pommiers VTT</v>
      </c>
      <c r="H34" s="19">
        <f>IF(B34&gt;0,(VLOOKUP($B34,'[2]Inscription'!$A$12:$G$211,7,FALSE))," ")</f>
        <v>2469107026</v>
      </c>
      <c r="I34" s="20" t="str">
        <f>IF(B34&gt;0,(VLOOKUP($B34,'[2]Inscription'!$A$12:$G$211,6,FALSE))," ")</f>
        <v>Dames</v>
      </c>
      <c r="J34" s="21"/>
    </row>
    <row r="35" spans="1:10" ht="15">
      <c r="A35" s="15">
        <v>32</v>
      </c>
      <c r="B35" s="16">
        <v>1558</v>
      </c>
      <c r="C35" s="17" t="str">
        <f>IF(B35&gt;0,(VLOOKUP($B35,'[2]Inscription'!$A$12:$G$211,3,FALSE))," ")</f>
        <v>CALLAMARD ERIC</v>
      </c>
      <c r="D35" s="17"/>
      <c r="E35" s="17"/>
      <c r="F35" s="18">
        <f>IF(B35&gt;0,(VLOOKUP($B35,'[2]Inscription'!$A$12:$G$211,4,FALSE))," ")</f>
        <v>0</v>
      </c>
      <c r="G35" s="19" t="str">
        <f>IF(B35&gt;0,(VLOOKUP($B35,'[2]Inscription'!$A$12:$G$211,5,FALSE))," ")</f>
        <v>GOC 42</v>
      </c>
      <c r="H35" s="19">
        <f>IF(B35&gt;0,(VLOOKUP($B35,'[2]Inscription'!$A$12:$G$211,7,FALSE))," ")</f>
        <v>2442007144</v>
      </c>
      <c r="I35" s="20" t="str">
        <f>IF(B35&gt;0,(VLOOKUP($B35,'[2]Inscription'!$A$12:$G$211,6,FALSE))," ")</f>
        <v>MASTER 5</v>
      </c>
      <c r="J35" s="21"/>
    </row>
    <row r="36" spans="1:10" ht="15">
      <c r="A36" s="15">
        <v>33</v>
      </c>
      <c r="B36" s="16">
        <v>1099</v>
      </c>
      <c r="C36" s="17" t="str">
        <f>IF(B36&gt;0,(VLOOKUP($B36,'[2]Inscription'!$A$12:$G$211,3,FALSE))," ")</f>
        <v>ZOBOLI Michel</v>
      </c>
      <c r="D36" s="17"/>
      <c r="E36" s="17"/>
      <c r="F36" s="18">
        <f>IF(B36&gt;0,(VLOOKUP($B36,'[2]Inscription'!$A$12:$G$211,4,FALSE))," ")</f>
        <v>0</v>
      </c>
      <c r="G36" s="19" t="str">
        <f>IF(B36&gt;0,(VLOOKUP($B36,'[2]Inscription'!$A$12:$G$211,5,FALSE))," ")</f>
        <v>GOC 42</v>
      </c>
      <c r="H36" s="19">
        <f>IF(B36&gt;0,(VLOOKUP($B36,'[2]Inscription'!$A$12:$G$211,7,FALSE))," ")</f>
        <v>2442007092</v>
      </c>
      <c r="I36" s="20" t="str">
        <f>IF(B36&gt;0,(VLOOKUP($B36,'[2]Inscription'!$A$12:$G$211,6,FALSE))," ")</f>
        <v>Master 5</v>
      </c>
      <c r="J36" s="21"/>
    </row>
    <row r="37" spans="1:10" ht="15">
      <c r="A37" s="15">
        <v>34</v>
      </c>
      <c r="B37" s="16">
        <v>1536</v>
      </c>
      <c r="C37" s="17" t="str">
        <f>IF(B37&gt;0,(VLOOKUP($B37,'[2]Inscription'!$A$12:$G$211,3,FALSE))," ")</f>
        <v>JONCGERAY VICTOIRE</v>
      </c>
      <c r="D37" s="17"/>
      <c r="E37" s="17"/>
      <c r="F37" s="18">
        <f>IF(B37&gt;0,(VLOOKUP($B37,'[2]Inscription'!$A$12:$G$211,4,FALSE))," ")</f>
        <v>0</v>
      </c>
      <c r="G37" s="19" t="str">
        <f>IF(B37&gt;0,(VLOOKUP($B37,'[2]Inscription'!$A$12:$G$211,5,FALSE))," ")</f>
        <v>ANNECY CYCLISME</v>
      </c>
      <c r="H37" s="19">
        <f>IF(B37&gt;0,(VLOOKUP($B37,'[2]Inscription'!$A$12:$G$211,7,FALSE))," ")</f>
        <v>2474009202</v>
      </c>
      <c r="I37" s="20" t="str">
        <f>IF(B37&gt;0,(VLOOKUP($B37,'[2]Inscription'!$A$12:$G$211,6,FALSE))," ")</f>
        <v>Dames</v>
      </c>
      <c r="J37" s="21"/>
    </row>
    <row r="38" spans="1:10" ht="15">
      <c r="A38" s="15">
        <v>35</v>
      </c>
      <c r="B38" s="16">
        <v>1552</v>
      </c>
      <c r="C38" s="17" t="str">
        <f>IF(B38&gt;0,(VLOOKUP($B38,'[2]Inscription'!$A$12:$G$211,3,FALSE))," ")</f>
        <v>BESSON LUCAS</v>
      </c>
      <c r="D38" s="17"/>
      <c r="E38" s="17"/>
      <c r="F38" s="18">
        <f>IF(B38&gt;0,(VLOOKUP($B38,'[2]Inscription'!$A$12:$G$211,4,FALSE))," ")</f>
        <v>0</v>
      </c>
      <c r="G38" s="19" t="str">
        <f>IF(B38&gt;0,(VLOOKUP($B38,'[2]Inscription'!$A$12:$G$211,5,FALSE))," ")</f>
        <v>VVS</v>
      </c>
      <c r="H38" s="19">
        <f>IF(B38&gt;0,(VLOOKUP($B38,'[2]Inscription'!$A$12:$G$211,7,FALSE))," ")</f>
        <v>2442043574</v>
      </c>
      <c r="I38" s="20" t="str">
        <f>IF(B38&gt;0,(VLOOKUP($B38,'[2]Inscription'!$A$12:$G$211,6,FALSE))," ")</f>
        <v>JUNIOR</v>
      </c>
      <c r="J38" s="21"/>
    </row>
    <row r="39" spans="1:10" ht="15">
      <c r="A39" s="15">
        <v>36</v>
      </c>
      <c r="B39" s="16">
        <v>1563</v>
      </c>
      <c r="C39" s="17" t="str">
        <f>IF(B39&gt;0,(VLOOKUP($B39,'[2]Inscription'!$A$12:$G$211,3,FALSE))," ")</f>
        <v>HOARRAU BERNARD</v>
      </c>
      <c r="D39" s="17"/>
      <c r="E39" s="17"/>
      <c r="F39" s="18">
        <f>IF(B39&gt;0,(VLOOKUP($B39,'[2]Inscription'!$A$12:$G$211,4,FALSE))," ")</f>
        <v>0</v>
      </c>
      <c r="G39" s="19" t="str">
        <f>IF(B39&gt;0,(VLOOKUP($B39,'[2]Inscription'!$A$12:$G$211,5,FALSE))," ")</f>
        <v>E C O V</v>
      </c>
      <c r="H39" s="19" t="str">
        <f>IF(B39&gt;0,(VLOOKUP($B39,'[2]Inscription'!$A$12:$G$211,7,FALSE))," ")</f>
        <v>EN COURS</v>
      </c>
      <c r="I39" s="20" t="str">
        <f>IF(B39&gt;0,(VLOOKUP($B39,'[2]Inscription'!$A$12:$G$211,6,FALSE))," ")</f>
        <v>MASTER 3</v>
      </c>
      <c r="J39" s="21"/>
    </row>
    <row r="40" spans="1:10" ht="15">
      <c r="A40" s="15">
        <v>37</v>
      </c>
      <c r="B40" s="16">
        <v>1073</v>
      </c>
      <c r="C40" s="17" t="str">
        <f>IF(B40&gt;0,(VLOOKUP($B40,'[2]Inscription'!$A$12:$G$211,3,FALSE))," ")</f>
        <v>ABRIAL Mathieu</v>
      </c>
      <c r="D40" s="17"/>
      <c r="E40" s="17"/>
      <c r="F40" s="18">
        <f>IF(B40&gt;0,(VLOOKUP($B40,'[2]Inscription'!$A$12:$G$211,4,FALSE))," ")</f>
        <v>0</v>
      </c>
      <c r="G40" s="19" t="str">
        <f>IF(B40&gt;0,(VLOOKUP($B40,'[2]Inscription'!$A$12:$G$211,5,FALSE))," ")</f>
        <v>GOLENE EVASION</v>
      </c>
      <c r="H40" s="19">
        <f>IF(B40&gt;0,(VLOOKUP($B40,'[2]Inscription'!$A$12:$G$211,7,FALSE))," ")</f>
        <v>2442019084</v>
      </c>
      <c r="I40" s="20" t="str">
        <f>IF(B40&gt;0,(VLOOKUP($B40,'[2]Inscription'!$A$12:$G$211,6,FALSE))," ")</f>
        <v>Junior</v>
      </c>
      <c r="J40" s="21"/>
    </row>
    <row r="41" spans="1:10" ht="15">
      <c r="A41" s="15">
        <v>38</v>
      </c>
      <c r="B41" s="16">
        <v>1097</v>
      </c>
      <c r="C41" s="17" t="str">
        <f>IF(B41&gt;0,(VLOOKUP($B41,'[2]Inscription'!$A$12:$G$211,3,FALSE))," ")</f>
        <v>LAFON Christophe</v>
      </c>
      <c r="D41" s="17"/>
      <c r="E41" s="17"/>
      <c r="F41" s="18">
        <f>IF(B41&gt;0,(VLOOKUP($B41,'[2]Inscription'!$A$12:$G$211,4,FALSE))," ")</f>
        <v>0</v>
      </c>
      <c r="G41" s="19" t="str">
        <f>IF(B41&gt;0,(VLOOKUP($B41,'[2]Inscription'!$A$12:$G$211,5,FALSE))," ")</f>
        <v>VVS</v>
      </c>
      <c r="H41" s="19">
        <f>IF(B41&gt;0,(VLOOKUP($B41,'[2]Inscription'!$A$12:$G$211,7,FALSE))," ")</f>
        <v>2442043591</v>
      </c>
      <c r="I41" s="20" t="str">
        <f>IF(B41&gt;0,(VLOOKUP($B41,'[2]Inscription'!$A$12:$G$211,6,FALSE))," ")</f>
        <v>Master 4</v>
      </c>
      <c r="J41" s="21"/>
    </row>
    <row r="42" spans="1:10" ht="15">
      <c r="A42" s="15">
        <v>39</v>
      </c>
      <c r="B42" s="16">
        <v>1535</v>
      </c>
      <c r="C42" s="17" t="str">
        <f>IF(B42&gt;0,(VLOOKUP($B42,'[2]Inscription'!$A$12:$G$211,3,FALSE))," ")</f>
        <v>PROVENAT PHILIPPE</v>
      </c>
      <c r="D42" s="17"/>
      <c r="E42" s="17"/>
      <c r="F42" s="18">
        <f>IF(B42&gt;0,(VLOOKUP($B42,'[2]Inscription'!$A$12:$G$211,4,FALSE))," ")</f>
        <v>0</v>
      </c>
      <c r="G42" s="19" t="str">
        <f>IF(B42&gt;0,(VLOOKUP($B42,'[2]Inscription'!$A$12:$G$211,5,FALSE))," ")</f>
        <v>EVASION GENILAC</v>
      </c>
      <c r="H42" s="19">
        <f>IF(B42&gt;0,(VLOOKUP($B42,'[2]Inscription'!$A$12:$G$211,7,FALSE))," ")</f>
        <v>2442013015</v>
      </c>
      <c r="I42" s="20" t="str">
        <f>IF(B42&gt;0,(VLOOKUP($B42,'[2]Inscription'!$A$12:$G$211,6,FALSE))," ")</f>
        <v>MASTER 4</v>
      </c>
      <c r="J42" s="21"/>
    </row>
    <row r="43" spans="1:10" ht="15">
      <c r="A43" s="15">
        <v>40</v>
      </c>
      <c r="B43" s="16">
        <v>1514</v>
      </c>
      <c r="C43" s="17" t="str">
        <f>IF(B43&gt;0,(VLOOKUP($B43,'[2]Inscription'!$A$12:$G$211,3,FALSE))," ")</f>
        <v>TRANCHAND BASTIEN</v>
      </c>
      <c r="D43" s="17"/>
      <c r="E43" s="17"/>
      <c r="F43" s="18">
        <f>IF(B43&gt;0,(VLOOKUP($B43,'[2]Inscription'!$A$12:$G$211,4,FALSE))," ")</f>
        <v>0</v>
      </c>
      <c r="G43" s="19" t="str">
        <f>IF(B43&gt;0,(VLOOKUP($B43,'[2]Inscription'!$A$12:$G$211,5,FALSE))," ")</f>
        <v>VVS</v>
      </c>
      <c r="H43" s="19">
        <f>IF(B43&gt;0,(VLOOKUP($B43,'[2]Inscription'!$A$12:$G$211,7,FALSE))," ")</f>
        <v>2442043071</v>
      </c>
      <c r="I43" s="20" t="str">
        <f>IF(B43&gt;0,(VLOOKUP($B43,'[2]Inscription'!$A$12:$G$211,6,FALSE))," ")</f>
        <v>Junior</v>
      </c>
      <c r="J43" s="21"/>
    </row>
    <row r="44" spans="1:10" ht="15">
      <c r="A44" s="15">
        <v>41</v>
      </c>
      <c r="B44" s="16">
        <v>1086</v>
      </c>
      <c r="C44" s="17" t="str">
        <f>IF(B44&gt;0,(VLOOKUP($B44,'[2]Inscription'!$A$12:$G$211,3,FALSE))," ")</f>
        <v>REVEILLE Hugo</v>
      </c>
      <c r="D44" s="17"/>
      <c r="E44" s="17"/>
      <c r="F44" s="18">
        <f>IF(B44&gt;0,(VLOOKUP($B44,'[2]Inscription'!$A$12:$G$211,4,FALSE))," ")</f>
        <v>0</v>
      </c>
      <c r="G44" s="19" t="str">
        <f>IF(B44&gt;0,(VLOOKUP($B44,'[2]Inscription'!$A$12:$G$211,5,FALSE))," ")</f>
        <v>VVS</v>
      </c>
      <c r="H44" s="19">
        <f>IF(B44&gt;0,(VLOOKUP($B44,'[2]Inscription'!$A$12:$G$211,7,FALSE))," ")</f>
        <v>2442043577</v>
      </c>
      <c r="I44" s="20" t="str">
        <f>IF(B44&gt;0,(VLOOKUP($B44,'[2]Inscription'!$A$12:$G$211,6,FALSE))," ")</f>
        <v>Junior</v>
      </c>
      <c r="J44" s="21"/>
    </row>
    <row r="45" spans="1:10" ht="15">
      <c r="A45" s="15">
        <v>42</v>
      </c>
      <c r="B45" s="16">
        <v>1080</v>
      </c>
      <c r="C45" s="17" t="str">
        <f>IF(B45&gt;0,(VLOOKUP($B45,'[2]Inscription'!$A$12:$G$211,3,FALSE))," ")</f>
        <v>LACHAT Rémi</v>
      </c>
      <c r="D45" s="17"/>
      <c r="E45" s="17"/>
      <c r="F45" s="18">
        <f>IF(B45&gt;0,(VLOOKUP($B45,'[2]Inscription'!$A$12:$G$211,4,FALSE))," ")</f>
        <v>0</v>
      </c>
      <c r="G45" s="19" t="str">
        <f>IF(B45&gt;0,(VLOOKUP($B45,'[2]Inscription'!$A$12:$G$211,5,FALSE))," ")</f>
        <v>VVS</v>
      </c>
      <c r="H45" s="19">
        <f>IF(B45&gt;0,(VLOOKUP($B45,'[2]Inscription'!$A$12:$G$211,7,FALSE))," ")</f>
        <v>2442043269</v>
      </c>
      <c r="I45" s="20" t="str">
        <f>IF(B45&gt;0,(VLOOKUP($B45,'[2]Inscription'!$A$12:$G$211,6,FALSE))," ")</f>
        <v>Junior</v>
      </c>
      <c r="J45" s="21"/>
    </row>
    <row r="46" spans="1:10" ht="15">
      <c r="A46" s="15">
        <v>43</v>
      </c>
      <c r="B46" s="16">
        <v>1094</v>
      </c>
      <c r="C46" s="17" t="str">
        <f>IF(B46&gt;0,(VLOOKUP($B46,'[2]Inscription'!$A$12:$G$211,3,FALSE))," ")</f>
        <v>ROCHER Jean-Paul</v>
      </c>
      <c r="D46" s="17"/>
      <c r="E46" s="17"/>
      <c r="F46" s="18">
        <f>IF(B46&gt;0,(VLOOKUP($B46,'[2]Inscription'!$A$12:$G$211,4,FALSE))," ")</f>
        <v>0</v>
      </c>
      <c r="G46" s="19" t="str">
        <f>IF(B46&gt;0,(VLOOKUP($B46,'[2]Inscription'!$A$12:$G$211,5,FALSE))," ")</f>
        <v>RO Chambon Feugerolle</v>
      </c>
      <c r="H46" s="19">
        <f>IF(B46&gt;0,(VLOOKUP($B46,'[2]Inscription'!$A$12:$G$211,7,FALSE))," ")</f>
        <v>2442017083</v>
      </c>
      <c r="I46" s="20" t="str">
        <f>IF(B46&gt;0,(VLOOKUP($B46,'[2]Inscription'!$A$12:$G$211,6,FALSE))," ")</f>
        <v>Master 4</v>
      </c>
      <c r="J46" s="21"/>
    </row>
    <row r="47" spans="1:10" ht="15">
      <c r="A47" s="15">
        <v>44</v>
      </c>
      <c r="B47" s="16">
        <v>1089</v>
      </c>
      <c r="C47" s="17" t="str">
        <f>IF(B47&gt;0,(VLOOKUP($B47,'[2]Inscription'!$A$12:$G$211,3,FALSE))," ")</f>
        <v>PLOTTON Thierry</v>
      </c>
      <c r="D47" s="17"/>
      <c r="E47" s="17"/>
      <c r="F47" s="18">
        <f>IF(B47&gt;0,(VLOOKUP($B47,'[2]Inscription'!$A$12:$G$211,4,FALSE))," ")</f>
        <v>0</v>
      </c>
      <c r="G47" s="19" t="str">
        <f>IF(B47&gt;0,(VLOOKUP($B47,'[2]Inscription'!$A$12:$G$211,5,FALSE))," ")</f>
        <v>VVS</v>
      </c>
      <c r="H47" s="19">
        <f>IF(B47&gt;0,(VLOOKUP($B47,'[2]Inscription'!$A$12:$G$211,7,FALSE))," ")</f>
        <v>2442043461</v>
      </c>
      <c r="I47" s="20" t="str">
        <f>IF(B47&gt;0,(VLOOKUP($B47,'[2]Inscription'!$A$12:$G$211,6,FALSE))," ")</f>
        <v>Master 4</v>
      </c>
      <c r="J47" s="21"/>
    </row>
    <row r="48" spans="1:10" ht="15">
      <c r="A48" s="15">
        <v>45</v>
      </c>
      <c r="B48" s="16">
        <v>1511</v>
      </c>
      <c r="C48" s="17" t="str">
        <f>IF(B48&gt;0,(VLOOKUP($B48,'[2]Inscription'!$A$12:$G$211,3,FALSE))," ")</f>
        <v>DUPUY Thierry</v>
      </c>
      <c r="D48" s="17"/>
      <c r="E48" s="17"/>
      <c r="F48" s="18">
        <f>IF(B48&gt;0,(VLOOKUP($B48,'[2]Inscription'!$A$12:$G$211,4,FALSE))," ")</f>
        <v>0</v>
      </c>
      <c r="G48" s="19" t="str">
        <f>IF(B48&gt;0,(VLOOKUP($B48,'[2]Inscription'!$A$12:$G$211,5,FALSE))," ")</f>
        <v>VCFB</v>
      </c>
      <c r="H48" s="19">
        <f>IF(B48&gt;0,(VLOOKUP($B48,'[2]Inscription'!$A$12:$G$211,7,FALSE))," ")</f>
        <v>2442037041</v>
      </c>
      <c r="I48" s="20" t="str">
        <f>IF(B48&gt;0,(VLOOKUP($B48,'[2]Inscription'!$A$12:$G$211,6,FALSE))," ")</f>
        <v>Master 5</v>
      </c>
      <c r="J48" s="21"/>
    </row>
    <row r="49" spans="1:10" ht="15">
      <c r="A49" s="15">
        <v>46</v>
      </c>
      <c r="B49" s="16">
        <v>1559</v>
      </c>
      <c r="C49" s="17" t="str">
        <f>IF(B49&gt;0,(VLOOKUP($B49,'[2]Inscription'!$A$12:$G$211,3,FALSE))," ")</f>
        <v>AUBERT RENAULT CATHERINE</v>
      </c>
      <c r="D49" s="17"/>
      <c r="E49" s="17"/>
      <c r="F49" s="18">
        <f>IF(B49&gt;0,(VLOOKUP($B49,'[2]Inscription'!$A$12:$G$211,4,FALSE))," ")</f>
        <v>0</v>
      </c>
      <c r="G49" s="19" t="str">
        <f>IF(B49&gt;0,(VLOOKUP($B49,'[2]Inscription'!$A$12:$G$211,5,FALSE))," ")</f>
        <v>GOC 42</v>
      </c>
      <c r="H49" s="19">
        <f>IF(B49&gt;0,(VLOOKUP($B49,'[2]Inscription'!$A$12:$G$211,7,FALSE))," ")</f>
        <v>2442007015</v>
      </c>
      <c r="I49" s="20" t="str">
        <f>IF(B49&gt;0,(VLOOKUP($B49,'[2]Inscription'!$A$12:$G$211,6,FALSE))," ")</f>
        <v>Dames</v>
      </c>
      <c r="J49" s="21"/>
    </row>
  </sheetData>
  <sheetProtection/>
  <mergeCells count="51">
    <mergeCell ref="C47:E47"/>
    <mergeCell ref="C48:E48"/>
    <mergeCell ref="C49:E49"/>
    <mergeCell ref="C41:E41"/>
    <mergeCell ref="C42:E42"/>
    <mergeCell ref="C43:E43"/>
    <mergeCell ref="C44:E44"/>
    <mergeCell ref="C45:E45"/>
    <mergeCell ref="C46:E46"/>
    <mergeCell ref="C35:E35"/>
    <mergeCell ref="C36:E36"/>
    <mergeCell ref="C37:E37"/>
    <mergeCell ref="C38:E38"/>
    <mergeCell ref="C39:E39"/>
    <mergeCell ref="C40:E40"/>
    <mergeCell ref="C29:E29"/>
    <mergeCell ref="C30:E30"/>
    <mergeCell ref="C31:E31"/>
    <mergeCell ref="C32:E32"/>
    <mergeCell ref="C33:E33"/>
    <mergeCell ref="C34:E34"/>
    <mergeCell ref="C23:E23"/>
    <mergeCell ref="C24:E24"/>
    <mergeCell ref="C25:E25"/>
    <mergeCell ref="C26:E26"/>
    <mergeCell ref="C27:E27"/>
    <mergeCell ref="C28:E28"/>
    <mergeCell ref="C17:E17"/>
    <mergeCell ref="C18:E18"/>
    <mergeCell ref="C19:E19"/>
    <mergeCell ref="C20:E20"/>
    <mergeCell ref="C21:E21"/>
    <mergeCell ref="C22:E22"/>
    <mergeCell ref="C11:E11"/>
    <mergeCell ref="C12:E12"/>
    <mergeCell ref="C13:E13"/>
    <mergeCell ref="C14:E14"/>
    <mergeCell ref="C15:E15"/>
    <mergeCell ref="C16:E16"/>
    <mergeCell ref="C5:E5"/>
    <mergeCell ref="C6:E6"/>
    <mergeCell ref="C7:E7"/>
    <mergeCell ref="C8:E8"/>
    <mergeCell ref="C9:E9"/>
    <mergeCell ref="C10:E10"/>
    <mergeCell ref="A1:B1"/>
    <mergeCell ref="C1:G1"/>
    <mergeCell ref="A2:B2"/>
    <mergeCell ref="C2:E2"/>
    <mergeCell ref="C3:E3"/>
    <mergeCell ref="C4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6">
      <selection activeCell="H27" sqref="H27"/>
    </sheetView>
  </sheetViews>
  <sheetFormatPr defaultColWidth="11.421875" defaultRowHeight="15"/>
  <sheetData>
    <row r="1" spans="1:16" ht="23.25">
      <c r="A1" s="23" t="s">
        <v>12</v>
      </c>
      <c r="B1" s="23"/>
      <c r="C1" s="23"/>
      <c r="D1" s="24"/>
      <c r="E1" s="25" t="str">
        <f>'[3]Inscription'!D2</f>
        <v>CHAMPDIEU</v>
      </c>
      <c r="F1" s="25"/>
      <c r="G1" s="25"/>
      <c r="H1" s="25"/>
      <c r="I1" s="25"/>
      <c r="J1" s="25"/>
      <c r="K1" s="25"/>
      <c r="L1" s="26"/>
      <c r="M1" s="26"/>
      <c r="N1" s="26"/>
      <c r="O1" s="26"/>
      <c r="P1" s="27"/>
    </row>
    <row r="2" spans="1:16" ht="20.25">
      <c r="A2" s="23" t="s">
        <v>13</v>
      </c>
      <c r="B2" s="23"/>
      <c r="C2" s="23"/>
      <c r="D2" s="24"/>
      <c r="E2" s="28" t="e">
        <f>'[3]Inscription'!#REF!</f>
        <v>#REF!</v>
      </c>
      <c r="F2" s="28"/>
      <c r="G2" s="28"/>
      <c r="H2" s="28"/>
      <c r="I2" s="28"/>
      <c r="J2" s="29" t="s">
        <v>14</v>
      </c>
      <c r="K2" s="29"/>
      <c r="L2" s="29"/>
      <c r="M2" s="30" t="e">
        <f>'[3]Inscription'!#REF!</f>
        <v>#REF!</v>
      </c>
      <c r="N2" s="31"/>
      <c r="O2" s="31"/>
      <c r="P2" s="27"/>
    </row>
    <row r="3" spans="1:16" ht="16.5">
      <c r="A3" s="32" t="s">
        <v>15</v>
      </c>
      <c r="B3" s="32"/>
      <c r="C3" s="33" t="str">
        <f>'[3]Inscription'!D5</f>
        <v>CADET CADETTE JUNIOR F</v>
      </c>
      <c r="D3" s="33"/>
      <c r="E3" s="33"/>
      <c r="F3" s="33"/>
      <c r="G3" s="29" t="s">
        <v>16</v>
      </c>
      <c r="H3" s="29"/>
      <c r="I3" s="33">
        <f>'[3]Inscription'!F5</f>
        <v>0</v>
      </c>
      <c r="J3" s="33"/>
      <c r="K3" s="33"/>
      <c r="L3" s="32" t="s">
        <v>17</v>
      </c>
      <c r="M3" s="32"/>
      <c r="N3" s="34" t="e">
        <f>'[3]CLASSEMENT'!#REF!</f>
        <v>#REF!</v>
      </c>
      <c r="O3" s="34"/>
      <c r="P3" s="27"/>
    </row>
    <row r="4" spans="1:16" ht="30">
      <c r="A4" s="35" t="s">
        <v>18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27"/>
    </row>
    <row r="5" spans="1:16" ht="33.75">
      <c r="A5" s="36"/>
      <c r="B5" s="36"/>
      <c r="C5" s="36"/>
      <c r="D5" s="36"/>
      <c r="E5" s="36"/>
      <c r="F5" s="36"/>
      <c r="G5" s="36"/>
      <c r="H5" s="1" t="s">
        <v>19</v>
      </c>
      <c r="I5" s="1"/>
      <c r="J5" s="37" t="e">
        <f>$N$8/$O$10*$R$1</f>
        <v>#VALUE!</v>
      </c>
      <c r="K5" s="37"/>
      <c r="L5" s="38" t="s">
        <v>20</v>
      </c>
      <c r="M5" s="38"/>
      <c r="N5" s="39">
        <f>'[3]Inscription'!F4</f>
        <v>0</v>
      </c>
      <c r="O5" s="39"/>
      <c r="P5" s="40"/>
    </row>
    <row r="6" spans="1:16" ht="15">
      <c r="A6" s="41" t="s">
        <v>21</v>
      </c>
      <c r="B6" s="11" t="s">
        <v>5</v>
      </c>
      <c r="C6" s="12" t="s">
        <v>22</v>
      </c>
      <c r="D6" s="12"/>
      <c r="E6" s="12"/>
      <c r="F6" s="12"/>
      <c r="G6" s="12"/>
      <c r="H6" s="12" t="s">
        <v>9</v>
      </c>
      <c r="I6" s="12"/>
      <c r="J6" s="12"/>
      <c r="K6" s="12"/>
      <c r="L6" s="42" t="s">
        <v>10</v>
      </c>
      <c r="M6" s="42"/>
      <c r="N6" s="43" t="s">
        <v>23</v>
      </c>
      <c r="O6" s="43" t="s">
        <v>11</v>
      </c>
      <c r="P6" s="27"/>
    </row>
    <row r="7" spans="1:16" ht="15">
      <c r="A7" s="22">
        <v>221</v>
      </c>
      <c r="B7" s="22">
        <v>1</v>
      </c>
      <c r="C7" s="44" t="str">
        <f>IF(A7&gt;0,(VLOOKUP($A7,'[3]Inscription'!$A$12:$G$117,3,FALSE))," ")</f>
        <v>BALTHAZARD Louis</v>
      </c>
      <c r="D7" s="44"/>
      <c r="E7" s="45">
        <f>IF(A7&gt;0,(VLOOKUP($A7,'[3]Inscription'!$A$12:$G$117,4,FALSE))," ")</f>
        <v>0</v>
      </c>
      <c r="F7" s="45"/>
      <c r="G7" s="45"/>
      <c r="H7" s="45" t="str">
        <f>IF(A7&gt;0,(VLOOKUP($A7,'[3]Inscription'!$A$12:$G$117,5,FALSE))," ")</f>
        <v>Team Pommiers VTT</v>
      </c>
      <c r="I7" s="45"/>
      <c r="J7" s="45"/>
      <c r="K7" s="45"/>
      <c r="L7" s="45">
        <f>IF(A7&gt;0,(VLOOKUP($A7,'[3]Inscription'!$A$12:$G$117,7,FALSE))," ")</f>
        <v>2469107164</v>
      </c>
      <c r="M7" s="45"/>
      <c r="N7" s="46" t="str">
        <f>IF(A7&gt;0,(VLOOKUP($A7,'[3]Inscription'!$A$12:$G$117,6,FALSE))," ")</f>
        <v>Cadet</v>
      </c>
      <c r="O7" s="47">
        <f>'[3]CLASSEMENT'!J1</f>
        <v>41742</v>
      </c>
      <c r="P7" s="48" t="str">
        <f>'[3]CLASSEMENT'!A1</f>
        <v>COURSE</v>
      </c>
    </row>
    <row r="8" spans="1:16" ht="15">
      <c r="A8" s="22">
        <v>217</v>
      </c>
      <c r="B8" s="22">
        <v>2</v>
      </c>
      <c r="C8" s="44" t="str">
        <f>IF(A8&gt;0,(VLOOKUP($A8,'[3]Inscription'!$A$12:$G$117,3,FALSE))," ")</f>
        <v>BERNE Ludovic</v>
      </c>
      <c r="D8" s="44"/>
      <c r="E8" s="45">
        <f>IF(A8&gt;0,(VLOOKUP($A8,'[3]Inscription'!$A$12:$G$117,4,FALSE))," ")</f>
        <v>0</v>
      </c>
      <c r="F8" s="45"/>
      <c r="G8" s="45"/>
      <c r="H8" s="45" t="str">
        <f>IF(A8&gt;0,(VLOOKUP($A8,'[3]Inscription'!$A$12:$G$117,5,FALSE))," ")</f>
        <v>Team Pommiers VTT</v>
      </c>
      <c r="I8" s="45"/>
      <c r="J8" s="45"/>
      <c r="K8" s="45"/>
      <c r="L8" s="45">
        <f>IF(A8&gt;0,(VLOOKUP($A8,'[3]Inscription'!$A$12:$G$117,7,FALSE))," ")</f>
        <v>2469107008</v>
      </c>
      <c r="M8" s="45"/>
      <c r="N8" s="46" t="str">
        <f>IF(A8&gt;0,(VLOOKUP($A8,'[3]Inscription'!$A$12:$G$117,6,FALSE))," ")</f>
        <v>Cadet</v>
      </c>
      <c r="O8" s="47">
        <f>IF('[3]CLASSEMENT'!J2='[3]CLASSEMENT'!J1,0,'[3]CLASSEMENT'!J2)</f>
        <v>0</v>
      </c>
      <c r="P8" s="48" t="str">
        <f>'[3]CLASSEMENT'!A2</f>
        <v>CATEGORIE</v>
      </c>
    </row>
    <row r="9" spans="1:16" ht="15">
      <c r="A9" s="22">
        <v>202</v>
      </c>
      <c r="B9" s="22">
        <v>3</v>
      </c>
      <c r="C9" s="44" t="str">
        <f>IF(A9&gt;0,(VLOOKUP($A9,'[3]Inscription'!$A$12:$G$117,3,FALSE))," ")</f>
        <v>PONCET Yoann</v>
      </c>
      <c r="D9" s="44"/>
      <c r="E9" s="45">
        <f>IF(A9&gt;0,(VLOOKUP($A9,'[3]Inscription'!$A$12:$G$117,4,FALSE))," ")</f>
        <v>0</v>
      </c>
      <c r="F9" s="45"/>
      <c r="G9" s="45"/>
      <c r="H9" s="45" t="str">
        <f>IF(A9&gt;0,(VLOOKUP($A9,'[3]Inscription'!$A$12:$G$117,5,FALSE))," ")</f>
        <v>Sélection de La Loire</v>
      </c>
      <c r="I9" s="45"/>
      <c r="J9" s="45"/>
      <c r="K9" s="45"/>
      <c r="L9" s="45">
        <f>IF(A9&gt;0,(VLOOKUP($A9,'[3]Inscription'!$A$12:$G$117,7,FALSE))," ")</f>
        <v>2442037146</v>
      </c>
      <c r="M9" s="45"/>
      <c r="N9" s="46" t="str">
        <f>IF(A9&gt;0,(VLOOKUP($A9,'[3]Inscription'!$A$12:$G$117,6,FALSE))," ")</f>
        <v>Cadet</v>
      </c>
      <c r="O9" s="47" t="str">
        <f>IF('[3]CLASSEMENT'!J3='[3]CLASSEMENT'!J2,0,'[3]CLASSEMENT'!J3)</f>
        <v>TEMPS</v>
      </c>
      <c r="P9" s="48" t="str">
        <f>'[3]CLASSEMENT'!A3</f>
        <v>Place</v>
      </c>
    </row>
    <row r="10" spans="1:16" ht="15">
      <c r="A10" s="22">
        <v>204</v>
      </c>
      <c r="B10" s="22">
        <v>4</v>
      </c>
      <c r="C10" s="44" t="str">
        <f>IF(A10&gt;0,(VLOOKUP($A10,'[3]Inscription'!$A$12:$G$117,3,FALSE))," ")</f>
        <v>LAFANECHERE Théo</v>
      </c>
      <c r="D10" s="44"/>
      <c r="E10" s="45">
        <f>IF(A10&gt;0,(VLOOKUP($A10,'[3]Inscription'!$A$12:$G$117,4,FALSE))," ")</f>
        <v>0</v>
      </c>
      <c r="F10" s="45"/>
      <c r="G10" s="45"/>
      <c r="H10" s="45" t="str">
        <f>IF(A10&gt;0,(VLOOKUP($A10,'[3]Inscription'!$A$12:$G$117,5,FALSE))," ")</f>
        <v>Sélection de La Loire</v>
      </c>
      <c r="I10" s="45"/>
      <c r="J10" s="45"/>
      <c r="K10" s="45"/>
      <c r="L10" s="45">
        <f>IF(A10&gt;0,(VLOOKUP($A10,'[3]Inscription'!$A$12:$G$117,7,FALSE))," ")</f>
        <v>2442043132</v>
      </c>
      <c r="M10" s="45"/>
      <c r="N10" s="46" t="str">
        <f>IF(A10&gt;0,(VLOOKUP($A10,'[3]Inscription'!$A$12:$G$117,6,FALSE))," ")</f>
        <v>Cadet</v>
      </c>
      <c r="O10" s="47">
        <f>IF('[3]CLASSEMENT'!J4='[3]CLASSEMENT'!J3,0,'[3]CLASSEMENT'!J4)</f>
        <v>0</v>
      </c>
      <c r="P10" s="48">
        <f>'[3]CLASSEMENT'!A4</f>
        <v>1</v>
      </c>
    </row>
    <row r="11" spans="1:16" ht="15">
      <c r="A11" s="22">
        <v>203</v>
      </c>
      <c r="B11" s="22">
        <v>5</v>
      </c>
      <c r="C11" s="44" t="str">
        <f>IF(A11&gt;0,(VLOOKUP($A11,'[3]Inscription'!$A$12:$G$117,3,FALSE))," ")</f>
        <v>BLANCO Pierre</v>
      </c>
      <c r="D11" s="44"/>
      <c r="E11" s="45">
        <f>IF(A11&gt;0,(VLOOKUP($A11,'[3]Inscription'!$A$12:$G$117,4,FALSE))," ")</f>
        <v>0</v>
      </c>
      <c r="F11" s="45"/>
      <c r="G11" s="45"/>
      <c r="H11" s="45" t="str">
        <f>IF(A11&gt;0,(VLOOKUP($A11,'[3]Inscription'!$A$12:$G$117,5,FALSE))," ")</f>
        <v>Sélection de La Loire</v>
      </c>
      <c r="I11" s="45"/>
      <c r="J11" s="45"/>
      <c r="K11" s="45"/>
      <c r="L11" s="45">
        <f>IF(A11&gt;0,(VLOOKUP($A11,'[3]Inscription'!$A$12:$G$117,7,FALSE))," ")</f>
        <v>2442019028</v>
      </c>
      <c r="M11" s="45"/>
      <c r="N11" s="46" t="str">
        <f>IF(A11&gt;0,(VLOOKUP($A11,'[3]Inscription'!$A$12:$G$117,6,FALSE))," ")</f>
        <v>Cadet</v>
      </c>
      <c r="O11" s="47">
        <f>IF('[3]CLASSEMENT'!J5='[3]CLASSEMENT'!J4,0,'[3]CLASSEMENT'!J5)</f>
        <v>0</v>
      </c>
      <c r="P11" s="48">
        <f>'[3]CLASSEMENT'!A5</f>
        <v>2</v>
      </c>
    </row>
    <row r="12" spans="1:16" ht="15">
      <c r="A12" s="22">
        <v>214</v>
      </c>
      <c r="B12" s="22">
        <v>6</v>
      </c>
      <c r="C12" s="44" t="str">
        <f>IF(A12&gt;0,(VLOOKUP($A12,'[3]Inscription'!$A$12:$G$117,3,FALSE))," ")</f>
        <v>BERAUD Brice</v>
      </c>
      <c r="D12" s="44"/>
      <c r="E12" s="45">
        <f>IF(A12&gt;0,(VLOOKUP($A12,'[3]Inscription'!$A$12:$G$117,4,FALSE))," ")</f>
        <v>0</v>
      </c>
      <c r="F12" s="45"/>
      <c r="G12" s="45"/>
      <c r="H12" s="45" t="str">
        <f>IF(A12&gt;0,(VLOOKUP($A12,'[3]Inscription'!$A$12:$G$117,5,FALSE))," ")</f>
        <v>Sélection de La Loire</v>
      </c>
      <c r="I12" s="45"/>
      <c r="J12" s="45"/>
      <c r="K12" s="45"/>
      <c r="L12" s="45">
        <f>IF(A12&gt;0,(VLOOKUP($A12,'[3]Inscription'!$A$12:$G$117,7,FALSE))," ")</f>
        <v>2442043582</v>
      </c>
      <c r="M12" s="45"/>
      <c r="N12" s="46" t="str">
        <f>IF(A12&gt;0,(VLOOKUP($A12,'[3]Inscription'!$A$12:$G$117,6,FALSE))," ")</f>
        <v>Cadet</v>
      </c>
      <c r="O12" s="47">
        <f>IF('[3]CLASSEMENT'!J6='[3]CLASSEMENT'!J5,0,'[3]CLASSEMENT'!J6)</f>
        <v>0</v>
      </c>
      <c r="P12" s="48">
        <f>'[3]CLASSEMENT'!A6</f>
        <v>3</v>
      </c>
    </row>
    <row r="13" spans="1:16" ht="15">
      <c r="A13" s="22">
        <v>216</v>
      </c>
      <c r="B13" s="22">
        <v>7</v>
      </c>
      <c r="C13" s="44" t="str">
        <f>IF(A13&gt;0,(VLOOKUP($A13,'[3]Inscription'!$A$12:$G$117,3,FALSE))," ")</f>
        <v>VIEUX Mickaël</v>
      </c>
      <c r="D13" s="44"/>
      <c r="E13" s="45">
        <f>IF(A13&gt;0,(VLOOKUP($A13,'[3]Inscription'!$A$12:$G$117,4,FALSE))," ")</f>
        <v>0</v>
      </c>
      <c r="F13" s="45"/>
      <c r="G13" s="45"/>
      <c r="H13" s="45" t="str">
        <f>IF(A13&gt;0,(VLOOKUP($A13,'[3]Inscription'!$A$12:$G$117,5,FALSE))," ")</f>
        <v>Team Pommiers VTT</v>
      </c>
      <c r="I13" s="45"/>
      <c r="J13" s="45"/>
      <c r="K13" s="45"/>
      <c r="L13" s="45">
        <f>IF(A13&gt;0,(VLOOKUP($A13,'[3]Inscription'!$A$12:$G$117,7,FALSE))," ")</f>
        <v>2469107109</v>
      </c>
      <c r="M13" s="45"/>
      <c r="N13" s="46" t="str">
        <f>IF(A13&gt;0,(VLOOKUP($A13,'[3]Inscription'!$A$12:$G$117,6,FALSE))," ")</f>
        <v>Cadet</v>
      </c>
      <c r="O13" s="47">
        <f>IF('[3]CLASSEMENT'!J7='[3]CLASSEMENT'!J6,0,'[3]CLASSEMENT'!J7)</f>
        <v>0</v>
      </c>
      <c r="P13" s="48">
        <f>'[3]CLASSEMENT'!A7</f>
        <v>4</v>
      </c>
    </row>
    <row r="14" spans="1:16" ht="15">
      <c r="A14" s="22">
        <v>215</v>
      </c>
      <c r="B14" s="22">
        <v>8</v>
      </c>
      <c r="C14" s="44" t="str">
        <f>IF(A14&gt;0,(VLOOKUP($A14,'[3]Inscription'!$A$12:$G$117,3,FALSE))," ")</f>
        <v>MASSIAS Hugo</v>
      </c>
      <c r="D14" s="44"/>
      <c r="E14" s="45">
        <f>IF(A14&gt;0,(VLOOKUP($A14,'[3]Inscription'!$A$12:$G$117,4,FALSE))," ")</f>
        <v>0</v>
      </c>
      <c r="F14" s="45"/>
      <c r="G14" s="45"/>
      <c r="H14" s="45" t="str">
        <f>IF(A14&gt;0,(VLOOKUP($A14,'[3]Inscription'!$A$12:$G$117,5,FALSE))," ")</f>
        <v>Sélection de La Loire</v>
      </c>
      <c r="I14" s="45"/>
      <c r="J14" s="45"/>
      <c r="K14" s="45"/>
      <c r="L14" s="45">
        <f>IF(A14&gt;0,(VLOOKUP($A14,'[3]Inscription'!$A$12:$G$117,7,FALSE))," ")</f>
        <v>2442043084</v>
      </c>
      <c r="M14" s="45"/>
      <c r="N14" s="46" t="str">
        <f>IF(A14&gt;0,(VLOOKUP($A14,'[3]Inscription'!$A$12:$G$117,6,FALSE))," ")</f>
        <v>Cadet</v>
      </c>
      <c r="O14" s="47">
        <f>IF('[3]CLASSEMENT'!J8='[3]CLASSEMENT'!J7,0,'[3]CLASSEMENT'!J8)</f>
        <v>0</v>
      </c>
      <c r="P14" s="48">
        <f>'[3]CLASSEMENT'!A8</f>
        <v>5</v>
      </c>
    </row>
    <row r="15" spans="1:16" ht="15">
      <c r="A15" s="22">
        <v>219</v>
      </c>
      <c r="B15" s="22">
        <v>9</v>
      </c>
      <c r="C15" s="44" t="str">
        <f>IF(A15&gt;0,(VLOOKUP($A15,'[3]Inscription'!$A$12:$G$117,3,FALSE))," ")</f>
        <v>CARROT Robin</v>
      </c>
      <c r="D15" s="44"/>
      <c r="E15" s="45">
        <f>IF(A15&gt;0,(VLOOKUP($A15,'[3]Inscription'!$A$12:$G$117,4,FALSE))," ")</f>
        <v>0</v>
      </c>
      <c r="F15" s="45"/>
      <c r="G15" s="45"/>
      <c r="H15" s="45" t="str">
        <f>IF(A15&gt;0,(VLOOKUP($A15,'[3]Inscription'!$A$12:$G$117,5,FALSE))," ")</f>
        <v>Sélection de La Loire</v>
      </c>
      <c r="I15" s="45"/>
      <c r="J15" s="45"/>
      <c r="K15" s="45"/>
      <c r="L15" s="45">
        <f>IF(A15&gt;0,(VLOOKUP($A15,'[3]Inscription'!$A$12:$G$117,7,FALSE))," ")</f>
        <v>2442003062</v>
      </c>
      <c r="M15" s="45"/>
      <c r="N15" s="46" t="str">
        <f>IF(A15&gt;0,(VLOOKUP($A15,'[3]Inscription'!$A$12:$G$117,6,FALSE))," ")</f>
        <v>Cadet</v>
      </c>
      <c r="O15" s="47">
        <f>IF('[3]CLASSEMENT'!J9='[3]CLASSEMENT'!J8,0,'[3]CLASSEMENT'!J9)</f>
        <v>0</v>
      </c>
      <c r="P15" s="48">
        <f>'[3]CLASSEMENT'!A9</f>
        <v>6</v>
      </c>
    </row>
    <row r="16" spans="1:16" ht="15">
      <c r="A16" s="22">
        <v>209</v>
      </c>
      <c r="B16" s="22">
        <v>10</v>
      </c>
      <c r="C16" s="44" t="str">
        <f>IF(A16&gt;0,(VLOOKUP($A16,'[3]Inscription'!$A$12:$G$117,3,FALSE))," ")</f>
        <v>BONNET Pierre</v>
      </c>
      <c r="D16" s="44"/>
      <c r="E16" s="45">
        <f>IF(A16&gt;0,(VLOOKUP($A16,'[3]Inscription'!$A$12:$G$117,4,FALSE))," ")</f>
        <v>0</v>
      </c>
      <c r="F16" s="45"/>
      <c r="G16" s="45"/>
      <c r="H16" s="45" t="str">
        <f>IF(A16&gt;0,(VLOOKUP($A16,'[3]Inscription'!$A$12:$G$117,5,FALSE))," ")</f>
        <v>Ecole de Vélo du Puy en Velay</v>
      </c>
      <c r="I16" s="45"/>
      <c r="J16" s="45"/>
      <c r="K16" s="45"/>
      <c r="L16" s="45" t="str">
        <f>IF(A16&gt;0,(VLOOKUP($A16,'[3]Inscription'!$A$12:$G$117,7,FALSE))," ")</f>
        <v>0443156023</v>
      </c>
      <c r="M16" s="45"/>
      <c r="N16" s="46" t="str">
        <f>IF(A16&gt;0,(VLOOKUP($A16,'[3]Inscription'!$A$12:$G$117,6,FALSE))," ")</f>
        <v>Cadet</v>
      </c>
      <c r="O16" s="47">
        <f>IF('[3]CLASSEMENT'!J10='[3]CLASSEMENT'!J9,0,'[3]CLASSEMENT'!J10)</f>
        <v>0</v>
      </c>
      <c r="P16" s="48">
        <f>'[3]CLASSEMENT'!A10</f>
        <v>7</v>
      </c>
    </row>
    <row r="17" spans="1:16" ht="15">
      <c r="A17" s="22">
        <v>220</v>
      </c>
      <c r="B17" s="22">
        <v>11</v>
      </c>
      <c r="C17" s="44" t="str">
        <f>IF(A17&gt;0,(VLOOKUP($A17,'[3]Inscription'!$A$12:$G$117,3,FALSE))," ")</f>
        <v>PROVENA Alexis</v>
      </c>
      <c r="D17" s="44"/>
      <c r="E17" s="45">
        <f>IF(A17&gt;0,(VLOOKUP($A17,'[3]Inscription'!$A$12:$G$117,4,FALSE))," ")</f>
        <v>0</v>
      </c>
      <c r="F17" s="45"/>
      <c r="G17" s="45"/>
      <c r="H17" s="45" t="str">
        <f>IF(A17&gt;0,(VLOOKUP($A17,'[3]Inscription'!$A$12:$G$117,5,FALSE))," ")</f>
        <v>GOLENE EVASION</v>
      </c>
      <c r="I17" s="45"/>
      <c r="J17" s="45"/>
      <c r="K17" s="45"/>
      <c r="L17" s="45">
        <f>IF(A17&gt;0,(VLOOKUP($A17,'[3]Inscription'!$A$12:$G$117,7,FALSE))," ")</f>
        <v>2442013007</v>
      </c>
      <c r="M17" s="45"/>
      <c r="N17" s="46" t="str">
        <f>IF(A17&gt;0,(VLOOKUP($A17,'[3]Inscription'!$A$12:$G$117,6,FALSE))," ")</f>
        <v>Cadet</v>
      </c>
      <c r="O17" s="47">
        <f>IF('[3]CLASSEMENT'!J11='[3]CLASSEMENT'!J10,0,'[3]CLASSEMENT'!J11)</f>
        <v>0</v>
      </c>
      <c r="P17" s="48">
        <f>'[3]CLASSEMENT'!A11</f>
        <v>8</v>
      </c>
    </row>
    <row r="18" spans="1:16" ht="15">
      <c r="A18" s="22">
        <v>200</v>
      </c>
      <c r="B18" s="22">
        <v>12</v>
      </c>
      <c r="C18" s="44" t="str">
        <f>IF(A18&gt;0,(VLOOKUP($A18,'[3]Inscription'!$A$12:$G$117,3,FALSE))," ")</f>
        <v>DI LIBERTO Hugo</v>
      </c>
      <c r="D18" s="44"/>
      <c r="E18" s="45">
        <f>IF(A18&gt;0,(VLOOKUP($A18,'[3]Inscription'!$A$12:$G$117,4,FALSE))," ")</f>
        <v>0</v>
      </c>
      <c r="F18" s="45"/>
      <c r="G18" s="45"/>
      <c r="H18" s="45" t="str">
        <f>IF(A18&gt;0,(VLOOKUP($A18,'[3]Inscription'!$A$12:$G$117,5,FALSE))," ")</f>
        <v>ECSEL</v>
      </c>
      <c r="I18" s="45"/>
      <c r="J18" s="45"/>
      <c r="K18" s="45"/>
      <c r="L18" s="45">
        <f>IF(A18&gt;0,(VLOOKUP($A18,'[3]Inscription'!$A$12:$G$117,7,FALSE))," ")</f>
        <v>2442005074</v>
      </c>
      <c r="M18" s="45"/>
      <c r="N18" s="46" t="str">
        <f>IF(A18&gt;0,(VLOOKUP($A18,'[3]Inscription'!$A$12:$G$117,6,FALSE))," ")</f>
        <v>Cadet</v>
      </c>
      <c r="O18" s="47">
        <f>IF('[3]CLASSEMENT'!J12='[3]CLASSEMENT'!J11,0,'[3]CLASSEMENT'!J12)</f>
        <v>0</v>
      </c>
      <c r="P18" s="48">
        <f>'[3]CLASSEMENT'!A12</f>
        <v>9</v>
      </c>
    </row>
    <row r="19" spans="1:16" ht="15">
      <c r="A19" s="22">
        <v>212</v>
      </c>
      <c r="B19" s="22">
        <v>13</v>
      </c>
      <c r="C19" s="44" t="str">
        <f>IF(A19&gt;0,(VLOOKUP($A19,'[3]Inscription'!$A$12:$G$117,3,FALSE))," ")</f>
        <v>CHALAMET Gaëtan</v>
      </c>
      <c r="D19" s="44"/>
      <c r="E19" s="45">
        <f>IF(A19&gt;0,(VLOOKUP($A19,'[3]Inscription'!$A$12:$G$117,4,FALSE))," ")</f>
        <v>0</v>
      </c>
      <c r="F19" s="45"/>
      <c r="G19" s="45"/>
      <c r="H19" s="45" t="str">
        <f>IF(A19&gt;0,(VLOOKUP($A19,'[3]Inscription'!$A$12:$G$117,5,FALSE))," ")</f>
        <v>GOLENE EVASION</v>
      </c>
      <c r="I19" s="45"/>
      <c r="J19" s="45"/>
      <c r="K19" s="45"/>
      <c r="L19" s="45">
        <f>IF(A19&gt;0,(VLOOKUP($A19,'[3]Inscription'!$A$12:$G$117,7,FALSE))," ")</f>
        <v>2442019014</v>
      </c>
      <c r="M19" s="45"/>
      <c r="N19" s="46" t="str">
        <f>IF(A19&gt;0,(VLOOKUP($A19,'[3]Inscription'!$A$12:$G$117,6,FALSE))," ")</f>
        <v>Cadet</v>
      </c>
      <c r="O19" s="47">
        <f>IF('[3]CLASSEMENT'!J13='[3]CLASSEMENT'!J12,0,'[3]CLASSEMENT'!J13)</f>
        <v>0</v>
      </c>
      <c r="P19" s="48">
        <f>'[3]CLASSEMENT'!A13</f>
        <v>10</v>
      </c>
    </row>
    <row r="20" spans="1:16" ht="15">
      <c r="A20" s="22">
        <v>206</v>
      </c>
      <c r="B20" s="22">
        <v>14</v>
      </c>
      <c r="C20" s="44" t="str">
        <f>IF(A20&gt;0,(VLOOKUP($A20,'[3]Inscription'!$A$12:$G$117,3,FALSE))," ")</f>
        <v>LE FUR Loïc</v>
      </c>
      <c r="D20" s="44"/>
      <c r="E20" s="45">
        <f>IF(A20&gt;0,(VLOOKUP($A20,'[3]Inscription'!$A$12:$G$117,4,FALSE))," ")</f>
        <v>0</v>
      </c>
      <c r="F20" s="45"/>
      <c r="G20" s="45"/>
      <c r="H20" s="45" t="str">
        <f>IF(A20&gt;0,(VLOOKUP($A20,'[3]Inscription'!$A$12:$G$117,5,FALSE))," ")</f>
        <v>Ecole de Vélo du Puy en Velay</v>
      </c>
      <c r="I20" s="45"/>
      <c r="J20" s="45"/>
      <c r="K20" s="45"/>
      <c r="L20" s="45" t="str">
        <f>IF(A20&gt;0,(VLOOKUP($A20,'[3]Inscription'!$A$12:$G$117,7,FALSE))," ")</f>
        <v>0443156102</v>
      </c>
      <c r="M20" s="45"/>
      <c r="N20" s="46" t="str">
        <f>IF(A20&gt;0,(VLOOKUP($A20,'[3]Inscription'!$A$12:$G$117,6,FALSE))," ")</f>
        <v>Cadet</v>
      </c>
      <c r="O20" s="47">
        <f>IF('[3]CLASSEMENT'!J14='[3]CLASSEMENT'!J13,0,'[3]CLASSEMENT'!J14)</f>
        <v>0</v>
      </c>
      <c r="P20" s="48">
        <f>'[3]CLASSEMENT'!A14</f>
        <v>11</v>
      </c>
    </row>
    <row r="21" spans="1:16" ht="15">
      <c r="A21" s="22">
        <v>210</v>
      </c>
      <c r="B21" s="22">
        <v>15</v>
      </c>
      <c r="C21" s="44" t="str">
        <f>IF(A21&gt;0,(VLOOKUP($A21,'[3]Inscription'!$A$12:$G$117,3,FALSE))," ")</f>
        <v>BETON Amandine</v>
      </c>
      <c r="D21" s="44"/>
      <c r="E21" s="45">
        <f>IF(A21&gt;0,(VLOOKUP($A21,'[3]Inscription'!$A$12:$G$117,4,FALSE))," ")</f>
        <v>0</v>
      </c>
      <c r="F21" s="45"/>
      <c r="G21" s="45"/>
      <c r="H21" s="45" t="str">
        <f>IF(A21&gt;0,(VLOOKUP($A21,'[3]Inscription'!$A$12:$G$117,5,FALSE))," ")</f>
        <v>Sélection de La Loire</v>
      </c>
      <c r="I21" s="45"/>
      <c r="J21" s="45"/>
      <c r="K21" s="45"/>
      <c r="L21" s="45">
        <f>IF(A21&gt;0,(VLOOKUP($A21,'[3]Inscription'!$A$12:$G$117,7,FALSE))," ")</f>
        <v>2442057131</v>
      </c>
      <c r="M21" s="45"/>
      <c r="N21" s="46" t="str">
        <f>IF(A21&gt;0,(VLOOKUP($A21,'[3]Inscription'!$A$12:$G$117,6,FALSE))," ")</f>
        <v>Cadette</v>
      </c>
      <c r="O21" s="47">
        <f>IF('[3]CLASSEMENT'!J15='[3]CLASSEMENT'!J14,0,'[3]CLASSEMENT'!J15)</f>
        <v>0</v>
      </c>
      <c r="P21" s="48">
        <f>'[3]CLASSEMENT'!A15</f>
        <v>12</v>
      </c>
    </row>
    <row r="22" spans="1:16" ht="15">
      <c r="A22" s="22">
        <v>201</v>
      </c>
      <c r="B22" s="22">
        <v>16</v>
      </c>
      <c r="C22" s="44" t="str">
        <f>IF(A22&gt;0,(VLOOKUP($A22,'[3]Inscription'!$A$12:$G$117,3,FALSE))," ")</f>
        <v>DREVET Maxime</v>
      </c>
      <c r="D22" s="44"/>
      <c r="E22" s="45">
        <f>IF(A22&gt;0,(VLOOKUP($A22,'[3]Inscription'!$A$12:$G$117,4,FALSE))," ")</f>
        <v>0</v>
      </c>
      <c r="F22" s="45"/>
      <c r="G22" s="45"/>
      <c r="H22" s="45" t="str">
        <f>IF(A22&gt;0,(VLOOKUP($A22,'[3]Inscription'!$A$12:$G$117,5,FALSE))," ")</f>
        <v>VVS</v>
      </c>
      <c r="I22" s="45"/>
      <c r="J22" s="45"/>
      <c r="K22" s="45"/>
      <c r="L22" s="45">
        <f>IF(A22&gt;0,(VLOOKUP($A22,'[3]Inscription'!$A$12:$G$117,7,FALSE))," ")</f>
        <v>2442043423</v>
      </c>
      <c r="M22" s="45"/>
      <c r="N22" s="46" t="str">
        <f>IF(A22&gt;0,(VLOOKUP($A22,'[3]Inscription'!$A$12:$G$117,6,FALSE))," ")</f>
        <v>Cadet</v>
      </c>
      <c r="O22" s="47">
        <f>IF('[3]CLASSEMENT'!J16='[3]CLASSEMENT'!J15,0,'[3]CLASSEMENT'!J16)</f>
        <v>0</v>
      </c>
      <c r="P22" s="48">
        <f>'[3]CLASSEMENT'!A16</f>
        <v>13</v>
      </c>
    </row>
    <row r="23" spans="1:16" ht="15">
      <c r="A23" s="22">
        <v>205</v>
      </c>
      <c r="B23" s="22">
        <v>17</v>
      </c>
      <c r="C23" s="44" t="str">
        <f>IF(A23&gt;0,(VLOOKUP($A23,'[3]Inscription'!$A$12:$G$117,3,FALSE))," ")</f>
        <v>CHAVANAT Pierre</v>
      </c>
      <c r="D23" s="44"/>
      <c r="E23" s="45">
        <f>IF(A23&gt;0,(VLOOKUP($A23,'[3]Inscription'!$A$12:$G$117,4,FALSE))," ")</f>
        <v>0</v>
      </c>
      <c r="F23" s="45"/>
      <c r="G23" s="45"/>
      <c r="H23" s="45" t="str">
        <f>IF(A23&gt;0,(VLOOKUP($A23,'[3]Inscription'!$A$12:$G$117,5,FALSE))," ")</f>
        <v>Ecole de Vélo du Puy en Velay</v>
      </c>
      <c r="I23" s="45"/>
      <c r="J23" s="45"/>
      <c r="K23" s="45"/>
      <c r="L23" s="45" t="str">
        <f>IF(A23&gt;0,(VLOOKUP($A23,'[3]Inscription'!$A$12:$G$117,7,FALSE))," ")</f>
        <v>0443156057</v>
      </c>
      <c r="M23" s="45"/>
      <c r="N23" s="46" t="str">
        <f>IF(A23&gt;0,(VLOOKUP($A23,'[3]Inscription'!$A$12:$G$117,6,FALSE))," ")</f>
        <v>Cadet</v>
      </c>
      <c r="O23" s="47">
        <f>IF('[3]CLASSEMENT'!J17='[3]CLASSEMENT'!J16,0,'[3]CLASSEMENT'!J17)</f>
        <v>0</v>
      </c>
      <c r="P23" s="48">
        <f>'[3]CLASSEMENT'!A17</f>
        <v>14</v>
      </c>
    </row>
    <row r="24" spans="1:16" ht="15">
      <c r="A24" s="22">
        <v>211</v>
      </c>
      <c r="B24" s="22">
        <v>18</v>
      </c>
      <c r="C24" s="44" t="str">
        <f>IF(A24&gt;0,(VLOOKUP($A24,'[3]Inscription'!$A$12:$G$117,3,FALSE))," ")</f>
        <v>BONCHE Capucine</v>
      </c>
      <c r="D24" s="44"/>
      <c r="E24" s="45">
        <f>IF(A24&gt;0,(VLOOKUP($A24,'[3]Inscription'!$A$12:$G$117,4,FALSE))," ")</f>
        <v>0</v>
      </c>
      <c r="F24" s="45"/>
      <c r="G24" s="45"/>
      <c r="H24" s="45" t="str">
        <f>IF(A24&gt;0,(VLOOKUP($A24,'[3]Inscription'!$A$12:$G$117,5,FALSE))," ")</f>
        <v>Sélection de La Loire</v>
      </c>
      <c r="I24" s="45"/>
      <c r="J24" s="45"/>
      <c r="K24" s="45"/>
      <c r="L24" s="45">
        <f>IF(A24&gt;0,(VLOOKUP($A24,'[3]Inscription'!$A$12:$G$117,7,FALSE))," ")</f>
        <v>244201907</v>
      </c>
      <c r="M24" s="45"/>
      <c r="N24" s="46" t="str">
        <f>IF(A24&gt;0,(VLOOKUP($A24,'[3]Inscription'!$A$12:$G$117,6,FALSE))," ")</f>
        <v>Cadette</v>
      </c>
      <c r="O24" s="47">
        <f>IF('[3]CLASSEMENT'!J18='[3]CLASSEMENT'!J17,0,'[3]CLASSEMENT'!J18)</f>
        <v>0</v>
      </c>
      <c r="P24" s="48">
        <f>'[3]CLASSEMENT'!A18</f>
        <v>15</v>
      </c>
    </row>
    <row r="25" spans="1:16" ht="15">
      <c r="A25" s="22">
        <v>207</v>
      </c>
      <c r="B25" s="22">
        <v>19</v>
      </c>
      <c r="C25" s="44" t="str">
        <f>IF(A25&gt;0,(VLOOKUP($A25,'[3]Inscription'!$A$12:$G$117,3,FALSE))," ")</f>
        <v>GAY Anaëlle</v>
      </c>
      <c r="D25" s="44"/>
      <c r="E25" s="45">
        <f>IF(A25&gt;0,(VLOOKUP($A25,'[3]Inscription'!$A$12:$G$117,4,FALSE))," ")</f>
        <v>0</v>
      </c>
      <c r="F25" s="45"/>
      <c r="G25" s="45"/>
      <c r="H25" s="45" t="str">
        <f>IF(A25&gt;0,(VLOOKUP($A25,'[3]Inscription'!$A$12:$G$117,5,FALSE))," ")</f>
        <v>Ecole de Vélo du Puy en Velay</v>
      </c>
      <c r="I25" s="45"/>
      <c r="J25" s="45"/>
      <c r="K25" s="45"/>
      <c r="L25" s="45" t="str">
        <f>IF(A25&gt;0,(VLOOKUP($A25,'[3]Inscription'!$A$12:$G$117,7,FALSE))," ")</f>
        <v>0443156075</v>
      </c>
      <c r="M25" s="45"/>
      <c r="N25" s="46" t="str">
        <f>IF(A25&gt;0,(VLOOKUP($A25,'[3]Inscription'!$A$12:$G$117,6,FALSE))," ")</f>
        <v>Cadette</v>
      </c>
      <c r="O25" s="47">
        <f>IF('[3]CLASSEMENT'!J19='[3]CLASSEMENT'!J18,0,'[3]CLASSEMENT'!J19)</f>
        <v>0</v>
      </c>
      <c r="P25" s="48">
        <f>'[3]CLASSEMENT'!A19</f>
        <v>16</v>
      </c>
    </row>
    <row r="26" spans="1:16" ht="15">
      <c r="A26" s="22">
        <v>208</v>
      </c>
      <c r="B26" s="22">
        <v>20</v>
      </c>
      <c r="C26" s="44" t="str">
        <f>IF(A26&gt;0,(VLOOKUP($A26,'[3]Inscription'!$A$12:$G$117,3,FALSE))," ")</f>
        <v>DAVAL Pierre</v>
      </c>
      <c r="D26" s="44"/>
      <c r="E26" s="45">
        <f>IF(A26&gt;0,(VLOOKUP($A26,'[3]Inscription'!$A$12:$G$117,4,FALSE))," ")</f>
        <v>0</v>
      </c>
      <c r="F26" s="45"/>
      <c r="G26" s="45"/>
      <c r="H26" s="45" t="str">
        <f>IF(A26&gt;0,(VLOOKUP($A26,'[3]Inscription'!$A$12:$G$117,5,FALSE))," ")</f>
        <v>Ecole de Vélo du Puy en Velay</v>
      </c>
      <c r="I26" s="45"/>
      <c r="J26" s="45"/>
      <c r="K26" s="45"/>
      <c r="L26" s="45" t="str">
        <f>IF(A26&gt;0,(VLOOKUP($A26,'[3]Inscription'!$A$12:$G$117,7,FALSE))," ")</f>
        <v>0443156067</v>
      </c>
      <c r="M26" s="45"/>
      <c r="N26" s="46" t="str">
        <f>IF(A26&gt;0,(VLOOKUP($A26,'[3]Inscription'!$A$12:$G$117,6,FALSE))," ")</f>
        <v>Cadet</v>
      </c>
      <c r="O26" s="47">
        <f>IF('[3]CLASSEMENT'!J20='[3]CLASSEMENT'!J19,0,'[3]CLASSEMENT'!J20)</f>
        <v>0</v>
      </c>
      <c r="P26" s="48">
        <f>'[3]CLASSEMENT'!A20</f>
        <v>17</v>
      </c>
    </row>
  </sheetData>
  <sheetProtection/>
  <mergeCells count="100">
    <mergeCell ref="C25:D25"/>
    <mergeCell ref="E25:G25"/>
    <mergeCell ref="H25:K25"/>
    <mergeCell ref="L25:M25"/>
    <mergeCell ref="C26:D26"/>
    <mergeCell ref="E26:G26"/>
    <mergeCell ref="H26:K26"/>
    <mergeCell ref="L26:M26"/>
    <mergeCell ref="C23:D23"/>
    <mergeCell ref="E23:G23"/>
    <mergeCell ref="H23:K23"/>
    <mergeCell ref="L23:M23"/>
    <mergeCell ref="C24:D24"/>
    <mergeCell ref="E24:G24"/>
    <mergeCell ref="H24:K24"/>
    <mergeCell ref="L24:M24"/>
    <mergeCell ref="C21:D21"/>
    <mergeCell ref="E21:G21"/>
    <mergeCell ref="H21:K21"/>
    <mergeCell ref="L21:M21"/>
    <mergeCell ref="C22:D22"/>
    <mergeCell ref="E22:G22"/>
    <mergeCell ref="H22:K22"/>
    <mergeCell ref="L22:M22"/>
    <mergeCell ref="C19:D19"/>
    <mergeCell ref="E19:G19"/>
    <mergeCell ref="H19:K19"/>
    <mergeCell ref="L19:M19"/>
    <mergeCell ref="C20:D20"/>
    <mergeCell ref="E20:G20"/>
    <mergeCell ref="H20:K20"/>
    <mergeCell ref="L20:M20"/>
    <mergeCell ref="C17:D17"/>
    <mergeCell ref="E17:G17"/>
    <mergeCell ref="H17:K17"/>
    <mergeCell ref="L17:M17"/>
    <mergeCell ref="C18:D18"/>
    <mergeCell ref="E18:G18"/>
    <mergeCell ref="H18:K18"/>
    <mergeCell ref="L18:M18"/>
    <mergeCell ref="C15:D15"/>
    <mergeCell ref="E15:G15"/>
    <mergeCell ref="H15:K15"/>
    <mergeCell ref="L15:M15"/>
    <mergeCell ref="C16:D16"/>
    <mergeCell ref="E16:G16"/>
    <mergeCell ref="H16:K16"/>
    <mergeCell ref="L16:M16"/>
    <mergeCell ref="C13:D13"/>
    <mergeCell ref="E13:G13"/>
    <mergeCell ref="H13:K13"/>
    <mergeCell ref="L13:M13"/>
    <mergeCell ref="C14:D14"/>
    <mergeCell ref="E14:G14"/>
    <mergeCell ref="H14:K14"/>
    <mergeCell ref="L14:M14"/>
    <mergeCell ref="C11:D11"/>
    <mergeCell ref="E11:G11"/>
    <mergeCell ref="H11:K11"/>
    <mergeCell ref="L11:M11"/>
    <mergeCell ref="C12:D12"/>
    <mergeCell ref="E12:G12"/>
    <mergeCell ref="H12:K12"/>
    <mergeCell ref="L12:M12"/>
    <mergeCell ref="C9:D9"/>
    <mergeCell ref="E9:G9"/>
    <mergeCell ref="H9:K9"/>
    <mergeCell ref="L9:M9"/>
    <mergeCell ref="C10:D10"/>
    <mergeCell ref="E10:G10"/>
    <mergeCell ref="H10:K10"/>
    <mergeCell ref="L10:M10"/>
    <mergeCell ref="C7:D7"/>
    <mergeCell ref="E7:G7"/>
    <mergeCell ref="H7:K7"/>
    <mergeCell ref="L7:M7"/>
    <mergeCell ref="C8:D8"/>
    <mergeCell ref="E8:G8"/>
    <mergeCell ref="H8:K8"/>
    <mergeCell ref="L8:M8"/>
    <mergeCell ref="A4:O4"/>
    <mergeCell ref="H5:I5"/>
    <mergeCell ref="J5:K5"/>
    <mergeCell ref="L5:M5"/>
    <mergeCell ref="N5:O5"/>
    <mergeCell ref="C6:G6"/>
    <mergeCell ref="H6:K6"/>
    <mergeCell ref="L6:M6"/>
    <mergeCell ref="A3:B3"/>
    <mergeCell ref="C3:F3"/>
    <mergeCell ref="G3:H3"/>
    <mergeCell ref="I3:K3"/>
    <mergeCell ref="L3:M3"/>
    <mergeCell ref="N3:O3"/>
    <mergeCell ref="A1:C1"/>
    <mergeCell ref="E1:K1"/>
    <mergeCell ref="L1:O1"/>
    <mergeCell ref="A2:C2"/>
    <mergeCell ref="E2:I2"/>
    <mergeCell ref="J2:L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3">
      <selection activeCell="J32" sqref="J32"/>
    </sheetView>
  </sheetViews>
  <sheetFormatPr defaultColWidth="11.421875" defaultRowHeight="15"/>
  <sheetData>
    <row r="1" spans="1:16" ht="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23.25">
      <c r="A2" s="23" t="s">
        <v>24</v>
      </c>
      <c r="B2" s="23"/>
      <c r="C2" s="23"/>
      <c r="D2" s="24"/>
      <c r="E2" s="25" t="str">
        <f>'[4]Inscription'!D1</f>
        <v>CHAMPDIEU</v>
      </c>
      <c r="F2" s="25"/>
      <c r="G2" s="25"/>
      <c r="H2" s="25"/>
      <c r="I2" s="25"/>
      <c r="J2" s="25"/>
      <c r="K2" s="25"/>
      <c r="L2" s="49" t="s">
        <v>25</v>
      </c>
      <c r="M2" s="50">
        <f>'[4]Inscription'!D4</f>
        <v>41742</v>
      </c>
      <c r="N2" s="50"/>
      <c r="O2" s="50"/>
      <c r="P2" s="27"/>
    </row>
    <row r="3" spans="1:16" ht="23.25">
      <c r="A3" s="23" t="s">
        <v>26</v>
      </c>
      <c r="B3" s="23"/>
      <c r="C3" s="23"/>
      <c r="D3" s="24"/>
      <c r="E3" s="51" t="str">
        <f>'[4]Inscription'!D3</f>
        <v>VELOVERT SAVIGNOLAIS</v>
      </c>
      <c r="F3" s="51"/>
      <c r="G3" s="51"/>
      <c r="H3" s="51"/>
      <c r="I3" s="51"/>
      <c r="J3" s="51"/>
      <c r="K3" s="51"/>
      <c r="L3" s="52"/>
      <c r="M3" s="52"/>
      <c r="N3" s="52"/>
      <c r="O3" s="52"/>
      <c r="P3" s="27"/>
    </row>
    <row r="4" spans="1:16" ht="23.25">
      <c r="A4" s="23" t="s">
        <v>12</v>
      </c>
      <c r="B4" s="23"/>
      <c r="C4" s="23"/>
      <c r="D4" s="24"/>
      <c r="E4" s="25" t="str">
        <f>'[4]Inscription'!D5</f>
        <v>Minimes</v>
      </c>
      <c r="F4" s="25"/>
      <c r="G4" s="25"/>
      <c r="H4" s="25"/>
      <c r="I4" s="25"/>
      <c r="J4" s="25"/>
      <c r="K4" s="25"/>
      <c r="L4" s="26"/>
      <c r="M4" s="26"/>
      <c r="N4" s="26"/>
      <c r="O4" s="26"/>
      <c r="P4" s="27"/>
    </row>
    <row r="5" spans="1:16" ht="20.25">
      <c r="A5" s="23" t="s">
        <v>13</v>
      </c>
      <c r="B5" s="23"/>
      <c r="C5" s="23"/>
      <c r="D5" s="24"/>
      <c r="E5" s="28" t="str">
        <f>'[4]Inscription'!D2</f>
        <v>CHAMPDIEU</v>
      </c>
      <c r="F5" s="28"/>
      <c r="G5" s="28"/>
      <c r="H5" s="28"/>
      <c r="I5" s="28"/>
      <c r="J5" s="29" t="s">
        <v>14</v>
      </c>
      <c r="K5" s="29"/>
      <c r="L5" s="29"/>
      <c r="M5" s="30">
        <f>'[4]Inscription'!G2</f>
        <v>42</v>
      </c>
      <c r="N5" s="31"/>
      <c r="O5" s="31"/>
      <c r="P5" s="27"/>
    </row>
    <row r="6" spans="1:16" ht="16.5">
      <c r="A6" s="32" t="s">
        <v>15</v>
      </c>
      <c r="B6" s="32"/>
      <c r="C6" s="33">
        <f>'[4]Inscription'!D8</f>
        <v>131</v>
      </c>
      <c r="D6" s="33"/>
      <c r="E6" s="33"/>
      <c r="F6" s="33"/>
      <c r="G6" s="29" t="s">
        <v>16</v>
      </c>
      <c r="H6" s="29"/>
      <c r="I6" s="33">
        <f>'[4]Inscription'!F8</f>
        <v>0</v>
      </c>
      <c r="J6" s="33"/>
      <c r="K6" s="33"/>
      <c r="L6" s="32" t="s">
        <v>17</v>
      </c>
      <c r="M6" s="32"/>
      <c r="N6" s="34">
        <f>'[4]CLASSEMENT'!J2</f>
        <v>0</v>
      </c>
      <c r="O6" s="34"/>
      <c r="P6" s="27"/>
    </row>
    <row r="7" spans="1:16" ht="30">
      <c r="A7" s="35" t="s">
        <v>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27"/>
    </row>
    <row r="8" spans="1:16" ht="33.75">
      <c r="A8" s="36"/>
      <c r="B8" s="36"/>
      <c r="C8" s="36"/>
      <c r="D8" s="36"/>
      <c r="E8" s="36"/>
      <c r="F8" s="36"/>
      <c r="G8" s="36"/>
      <c r="H8" s="1" t="s">
        <v>19</v>
      </c>
      <c r="I8" s="1"/>
      <c r="J8" s="37" t="e">
        <f>$N$8/$O$10*$R$1</f>
        <v>#DIV/0!</v>
      </c>
      <c r="K8" s="37"/>
      <c r="L8" s="38" t="s">
        <v>20</v>
      </c>
      <c r="M8" s="38"/>
      <c r="N8" s="39">
        <f>'[4]Inscription'!F7</f>
        <v>0</v>
      </c>
      <c r="O8" s="39"/>
      <c r="P8" s="40"/>
    </row>
    <row r="9" spans="1:16" ht="15">
      <c r="A9" s="41" t="s">
        <v>21</v>
      </c>
      <c r="B9" s="11" t="s">
        <v>5</v>
      </c>
      <c r="C9" s="12" t="s">
        <v>22</v>
      </c>
      <c r="D9" s="12"/>
      <c r="E9" s="12"/>
      <c r="F9" s="12"/>
      <c r="G9" s="12"/>
      <c r="H9" s="12" t="s">
        <v>9</v>
      </c>
      <c r="I9" s="12"/>
      <c r="J9" s="12"/>
      <c r="K9" s="12"/>
      <c r="L9" s="42" t="s">
        <v>10</v>
      </c>
      <c r="M9" s="42"/>
      <c r="N9" s="43" t="s">
        <v>23</v>
      </c>
      <c r="O9" s="43" t="s">
        <v>11</v>
      </c>
      <c r="P9" s="27"/>
    </row>
    <row r="10" spans="1:16" ht="15">
      <c r="A10" s="22">
        <v>310</v>
      </c>
      <c r="B10" s="22">
        <v>1</v>
      </c>
      <c r="C10" s="44" t="str">
        <f>IF(A10&gt;0,(VLOOKUP($A10,'[4]Inscription'!$A$12:$G$117,3,FALSE))," ")</f>
        <v>BETON Damien</v>
      </c>
      <c r="D10" s="44"/>
      <c r="E10" s="45">
        <f>IF(A10&gt;0,(VLOOKUP($A10,'[4]Inscription'!$A$12:$G$117,4,FALSE))," ")</f>
        <v>0</v>
      </c>
      <c r="F10" s="45"/>
      <c r="G10" s="45"/>
      <c r="H10" s="45" t="str">
        <f>IF(A10&gt;0,(VLOOKUP($A10,'[4]Inscription'!$A$12:$G$117,5,FALSE))," ")</f>
        <v>UC d'Affinois</v>
      </c>
      <c r="I10" s="45"/>
      <c r="J10" s="45"/>
      <c r="K10" s="45"/>
      <c r="L10" s="45">
        <f>IF(A10&gt;0,(VLOOKUP($A10,'[4]Inscription'!$A$12:$G$117,7,FALSE))," ")</f>
        <v>2442057132</v>
      </c>
      <c r="M10" s="45"/>
      <c r="N10" s="46" t="str">
        <f>IF(A10&gt;0,(VLOOKUP($A10,'[4]Inscription'!$A$12:$G$117,6,FALSE))," ")</f>
        <v>Minimes</v>
      </c>
      <c r="O10" s="47">
        <f>'[4]CLASSEMENT'!J4</f>
        <v>0</v>
      </c>
      <c r="P10" s="48">
        <f>'[4]CLASSEMENT'!A4</f>
        <v>1</v>
      </c>
    </row>
    <row r="11" spans="1:16" ht="15">
      <c r="A11" s="22">
        <v>311</v>
      </c>
      <c r="B11" s="22">
        <v>2</v>
      </c>
      <c r="C11" s="44" t="str">
        <f>IF(A11&gt;0,(VLOOKUP($A11,'[4]Inscription'!$A$12:$G$117,3,FALSE))," ")</f>
        <v>BRUYERE Romain</v>
      </c>
      <c r="D11" s="44"/>
      <c r="E11" s="45">
        <f>IF(A11&gt;0,(VLOOKUP($A11,'[4]Inscription'!$A$12:$G$117,4,FALSE))," ")</f>
        <v>0</v>
      </c>
      <c r="F11" s="45"/>
      <c r="G11" s="45"/>
      <c r="H11" s="45" t="str">
        <f>IF(A11&gt;0,(VLOOKUP($A11,'[4]Inscription'!$A$12:$G$117,5,FALSE))," ")</f>
        <v>GOLENE EVASION</v>
      </c>
      <c r="I11" s="45"/>
      <c r="J11" s="45"/>
      <c r="K11" s="45"/>
      <c r="L11" s="45" t="str">
        <f>IF(A11&gt;0,(VLOOKUP($A11,'[4]Inscription'!$A$12:$G$117,7,FALSE))," ")</f>
        <v>licence journee</v>
      </c>
      <c r="M11" s="45"/>
      <c r="N11" s="46" t="str">
        <f>IF(A11&gt;0,(VLOOKUP($A11,'[4]Inscription'!$A$12:$G$117,6,FALSE))," ")</f>
        <v>Minimes</v>
      </c>
      <c r="O11" s="47">
        <f>IF('[4]CLASSEMENT'!J5='[4]CLASSEMENT'!J4,0,'[4]CLASSEMENT'!J5)</f>
        <v>0</v>
      </c>
      <c r="P11" s="48">
        <f>'[4]CLASSEMENT'!A5</f>
        <v>2</v>
      </c>
    </row>
    <row r="12" spans="1:16" ht="15">
      <c r="A12" s="22">
        <v>306</v>
      </c>
      <c r="B12" s="22">
        <v>3</v>
      </c>
      <c r="C12" s="44" t="str">
        <f>IF(A12&gt;0,(VLOOKUP($A12,'[4]Inscription'!$A$12:$G$117,3,FALSE))," ")</f>
        <v>MARNAT Louis</v>
      </c>
      <c r="D12" s="44"/>
      <c r="E12" s="45">
        <f>IF(A12&gt;0,(VLOOKUP($A12,'[4]Inscription'!$A$12:$G$117,4,FALSE))," ")</f>
        <v>0</v>
      </c>
      <c r="F12" s="45"/>
      <c r="G12" s="45"/>
      <c r="H12" s="45" t="str">
        <f>IF(A12&gt;0,(VLOOKUP($A12,'[4]Inscription'!$A$12:$G$117,5,FALSE))," ")</f>
        <v>VVS</v>
      </c>
      <c r="I12" s="45"/>
      <c r="J12" s="45"/>
      <c r="K12" s="45"/>
      <c r="L12" s="45">
        <f>IF(A12&gt;0,(VLOOKUP($A12,'[4]Inscription'!$A$12:$G$117,7,FALSE))," ")</f>
        <v>2442043320</v>
      </c>
      <c r="M12" s="45"/>
      <c r="N12" s="46" t="str">
        <f>IF(A12&gt;0,(VLOOKUP($A12,'[4]Inscription'!$A$12:$G$117,6,FALSE))," ")</f>
        <v>Minimes</v>
      </c>
      <c r="O12" s="47">
        <f>IF('[4]CLASSEMENT'!J6='[4]CLASSEMENT'!J5,0,'[4]CLASSEMENT'!J6)</f>
        <v>0</v>
      </c>
      <c r="P12" s="48">
        <f>'[4]CLASSEMENT'!A6</f>
        <v>3</v>
      </c>
    </row>
    <row r="13" spans="1:16" ht="15">
      <c r="A13" s="22">
        <v>315</v>
      </c>
      <c r="B13" s="22">
        <v>4</v>
      </c>
      <c r="C13" s="44" t="str">
        <f>IF(A13&gt;0,(VLOOKUP($A13,'[4]Inscription'!$A$12:$G$117,3,FALSE))," ")</f>
        <v>CHAPUY Emilien</v>
      </c>
      <c r="D13" s="44"/>
      <c r="E13" s="45">
        <f>IF(A13&gt;0,(VLOOKUP($A13,'[4]Inscription'!$A$12:$G$117,4,FALSE))," ")</f>
        <v>0</v>
      </c>
      <c r="F13" s="45"/>
      <c r="G13" s="45"/>
      <c r="H13" s="45" t="str">
        <f>IF(A13&gt;0,(VLOOKUP($A13,'[4]Inscription'!$A$12:$G$117,5,FALSE))," ")</f>
        <v>VVS</v>
      </c>
      <c r="I13" s="45"/>
      <c r="J13" s="45"/>
      <c r="K13" s="45"/>
      <c r="L13" s="45" t="str">
        <f>IF(A13&gt;0,(VLOOKUP($A13,'[4]Inscription'!$A$12:$G$117,7,FALSE))," ")</f>
        <v>LICENCE JOURNEE</v>
      </c>
      <c r="M13" s="45"/>
      <c r="N13" s="46" t="str">
        <f>IF(A13&gt;0,(VLOOKUP($A13,'[4]Inscription'!$A$12:$G$117,6,FALSE))," ")</f>
        <v>Minimes</v>
      </c>
      <c r="O13" s="47">
        <f>IF('[4]CLASSEMENT'!J7='[4]CLASSEMENT'!J6,0,'[4]CLASSEMENT'!J7)</f>
        <v>0</v>
      </c>
      <c r="P13" s="48">
        <f>'[4]CLASSEMENT'!A7</f>
        <v>4</v>
      </c>
    </row>
    <row r="14" spans="1:16" ht="15">
      <c r="A14" s="22">
        <v>312</v>
      </c>
      <c r="B14" s="22">
        <v>5</v>
      </c>
      <c r="C14" s="44" t="str">
        <f>IF(A14&gt;0,(VLOOKUP($A14,'[4]Inscription'!$A$12:$G$117,3,FALSE))," ")</f>
        <v>FAURE Benjamin</v>
      </c>
      <c r="D14" s="44"/>
      <c r="E14" s="45">
        <f>IF(A14&gt;0,(VLOOKUP($A14,'[4]Inscription'!$A$12:$G$117,4,FALSE))," ")</f>
        <v>0</v>
      </c>
      <c r="F14" s="45"/>
      <c r="G14" s="45"/>
      <c r="H14" s="45" t="str">
        <f>IF(A14&gt;0,(VLOOKUP($A14,'[4]Inscription'!$A$12:$G$117,5,FALSE))," ")</f>
        <v>GOLENE EVASION</v>
      </c>
      <c r="I14" s="45"/>
      <c r="J14" s="45"/>
      <c r="K14" s="45"/>
      <c r="L14" s="45">
        <f>IF(A14&gt;0,(VLOOKUP($A14,'[4]Inscription'!$A$12:$G$117,7,FALSE))," ")</f>
        <v>2424019073</v>
      </c>
      <c r="M14" s="45"/>
      <c r="N14" s="46" t="str">
        <f>IF(A14&gt;0,(VLOOKUP($A14,'[4]Inscription'!$A$12:$G$117,6,FALSE))," ")</f>
        <v>Minimes</v>
      </c>
      <c r="O14" s="47">
        <f>IF('[4]CLASSEMENT'!J8='[4]CLASSEMENT'!J7,0,'[4]CLASSEMENT'!J8)</f>
        <v>0</v>
      </c>
      <c r="P14" s="48">
        <f>'[4]CLASSEMENT'!A8</f>
        <v>5</v>
      </c>
    </row>
    <row r="15" spans="1:16" ht="15">
      <c r="A15" s="22">
        <v>301</v>
      </c>
      <c r="B15" s="22">
        <v>6</v>
      </c>
      <c r="C15" s="44" t="str">
        <f>IF(A15&gt;0,(VLOOKUP($A15,'[4]Inscription'!$A$12:$G$117,3,FALSE))," ")</f>
        <v>XAVIER Téo</v>
      </c>
      <c r="D15" s="44"/>
      <c r="E15" s="45">
        <f>IF(A15&gt;0,(VLOOKUP($A15,'[4]Inscription'!$A$12:$G$117,4,FALSE))," ")</f>
        <v>0</v>
      </c>
      <c r="F15" s="45"/>
      <c r="G15" s="45"/>
      <c r="H15" s="45" t="str">
        <f>IF(A15&gt;0,(VLOOKUP($A15,'[4]Inscription'!$A$12:$G$117,5,FALSE))," ")</f>
        <v>VVS</v>
      </c>
      <c r="I15" s="45"/>
      <c r="J15" s="45"/>
      <c r="K15" s="45"/>
      <c r="L15" s="45">
        <f>IF(A15&gt;0,(VLOOKUP($A15,'[4]Inscription'!$A$12:$G$117,7,FALSE))," ")</f>
        <v>2442043552</v>
      </c>
      <c r="M15" s="45"/>
      <c r="N15" s="46" t="str">
        <f>IF(A15&gt;0,(VLOOKUP($A15,'[4]Inscription'!$A$12:$G$117,6,FALSE))," ")</f>
        <v>Minimes</v>
      </c>
      <c r="O15" s="47">
        <f>IF('[4]CLASSEMENT'!J9='[4]CLASSEMENT'!J8,0,'[4]CLASSEMENT'!J9)</f>
        <v>0</v>
      </c>
      <c r="P15" s="48">
        <f>'[4]CLASSEMENT'!A9</f>
        <v>6</v>
      </c>
    </row>
    <row r="16" spans="1:16" ht="15">
      <c r="A16" s="22">
        <v>300</v>
      </c>
      <c r="B16" s="22">
        <v>7</v>
      </c>
      <c r="C16" s="44" t="str">
        <f>IF(A16&gt;0,(VLOOKUP($A16,'[4]Inscription'!$A$12:$G$117,3,FALSE))," ")</f>
        <v>PLOTTON Nathan</v>
      </c>
      <c r="D16" s="44"/>
      <c r="E16" s="45">
        <f>IF(A16&gt;0,(VLOOKUP($A16,'[4]Inscription'!$A$12:$G$117,4,FALSE))," ")</f>
        <v>0</v>
      </c>
      <c r="F16" s="45"/>
      <c r="G16" s="45"/>
      <c r="H16" s="45" t="str">
        <f>IF(A16&gt;0,(VLOOKUP($A16,'[4]Inscription'!$A$12:$G$117,5,FALSE))," ")</f>
        <v>VVS</v>
      </c>
      <c r="I16" s="45"/>
      <c r="J16" s="45"/>
      <c r="K16" s="45"/>
      <c r="L16" s="45">
        <f>IF(A16&gt;0,(VLOOKUP($A16,'[4]Inscription'!$A$12:$G$117,7,FALSE))," ")</f>
        <v>2442043510</v>
      </c>
      <c r="M16" s="45"/>
      <c r="N16" s="46" t="str">
        <f>IF(A16&gt;0,(VLOOKUP($A16,'[4]Inscription'!$A$12:$G$117,6,FALSE))," ")</f>
        <v>Minimes</v>
      </c>
      <c r="O16" s="47">
        <f>IF('[4]CLASSEMENT'!J10='[4]CLASSEMENT'!J9,0,'[4]CLASSEMENT'!J10)</f>
        <v>0</v>
      </c>
      <c r="P16" s="48">
        <f>'[4]CLASSEMENT'!A10</f>
        <v>7</v>
      </c>
    </row>
    <row r="17" spans="1:16" ht="15">
      <c r="A17" s="22">
        <v>316</v>
      </c>
      <c r="B17" s="22">
        <v>8</v>
      </c>
      <c r="C17" s="44" t="str">
        <f>IF(A17&gt;0,(VLOOKUP($A17,'[4]Inscription'!$A$12:$G$117,3,FALSE))," ")</f>
        <v>HAUG DIT GENTES Mathys</v>
      </c>
      <c r="D17" s="44"/>
      <c r="E17" s="45">
        <f>IF(A17&gt;0,(VLOOKUP($A17,'[4]Inscription'!$A$12:$G$117,4,FALSE))," ")</f>
        <v>0</v>
      </c>
      <c r="F17" s="45"/>
      <c r="G17" s="45"/>
      <c r="H17" s="45" t="str">
        <f>IF(A17&gt;0,(VLOOKUP($A17,'[4]Inscription'!$A$12:$G$117,5,FALSE))," ")</f>
        <v>VVS</v>
      </c>
      <c r="I17" s="45"/>
      <c r="J17" s="45"/>
      <c r="K17" s="45"/>
      <c r="L17" s="45" t="str">
        <f>IF(A17&gt;0,(VLOOKUP($A17,'[4]Inscription'!$A$12:$G$117,7,FALSE))," ")</f>
        <v>licence journee</v>
      </c>
      <c r="M17" s="45"/>
      <c r="N17" s="46" t="str">
        <f>IF(A17&gt;0,(VLOOKUP($A17,'[4]Inscription'!$A$12:$G$117,6,FALSE))," ")</f>
        <v>Minimes</v>
      </c>
      <c r="O17" s="47">
        <f>IF('[4]CLASSEMENT'!J11='[4]CLASSEMENT'!J10,0,'[4]CLASSEMENT'!J11)</f>
        <v>0</v>
      </c>
      <c r="P17" s="48">
        <f>'[4]CLASSEMENT'!A11</f>
        <v>8</v>
      </c>
    </row>
    <row r="18" spans="1:16" ht="15">
      <c r="A18" s="22">
        <v>313</v>
      </c>
      <c r="B18" s="22">
        <v>9</v>
      </c>
      <c r="C18" s="44" t="str">
        <f>IF(A18&gt;0,(VLOOKUP($A18,'[4]Inscription'!$A$12:$G$117,3,FALSE))," ")</f>
        <v>TENCA Damien</v>
      </c>
      <c r="D18" s="44"/>
      <c r="E18" s="45">
        <f>IF(A18&gt;0,(VLOOKUP($A18,'[4]Inscription'!$A$12:$G$117,4,FALSE))," ")</f>
        <v>0</v>
      </c>
      <c r="F18" s="45"/>
      <c r="G18" s="45"/>
      <c r="H18" s="45" t="str">
        <f>IF(A18&gt;0,(VLOOKUP($A18,'[4]Inscription'!$A$12:$G$117,5,FALSE))," ")</f>
        <v>GOLENE EVASION</v>
      </c>
      <c r="I18" s="45"/>
      <c r="J18" s="45"/>
      <c r="K18" s="45"/>
      <c r="L18" s="45">
        <f>IF(A18&gt;0,(VLOOKUP($A18,'[4]Inscription'!$A$12:$G$117,7,FALSE))," ")</f>
        <v>24420190292</v>
      </c>
      <c r="M18" s="45"/>
      <c r="N18" s="46" t="str">
        <f>IF(A18&gt;0,(VLOOKUP($A18,'[4]Inscription'!$A$12:$G$117,6,FALSE))," ")</f>
        <v>Minimes</v>
      </c>
      <c r="O18" s="47">
        <f>IF('[4]CLASSEMENT'!J12='[4]CLASSEMENT'!J11,0,'[4]CLASSEMENT'!J12)</f>
        <v>0</v>
      </c>
      <c r="P18" s="48">
        <f>'[4]CLASSEMENT'!A12</f>
        <v>9</v>
      </c>
    </row>
    <row r="19" spans="1:16" ht="15">
      <c r="A19" s="22">
        <v>304</v>
      </c>
      <c r="B19" s="22">
        <v>10</v>
      </c>
      <c r="C19" s="44" t="str">
        <f>IF(A19&gt;0,(VLOOKUP($A19,'[4]Inscription'!$A$12:$G$117,3,FALSE))," ")</f>
        <v>DOUAY Bastien</v>
      </c>
      <c r="D19" s="44"/>
      <c r="E19" s="45">
        <f>IF(A19&gt;0,(VLOOKUP($A19,'[4]Inscription'!$A$12:$G$117,4,FALSE))," ")</f>
        <v>0</v>
      </c>
      <c r="F19" s="45"/>
      <c r="G19" s="45"/>
      <c r="H19" s="45" t="str">
        <f>IF(A19&gt;0,(VLOOKUP($A19,'[4]Inscription'!$A$12:$G$117,5,FALSE))," ")</f>
        <v>VVS</v>
      </c>
      <c r="I19" s="45"/>
      <c r="J19" s="45"/>
      <c r="K19" s="45"/>
      <c r="L19" s="45">
        <f>IF(A19&gt;0,(VLOOKUP($A19,'[4]Inscription'!$A$12:$G$117,7,FALSE))," ")</f>
        <v>2442043437</v>
      </c>
      <c r="M19" s="45"/>
      <c r="N19" s="46" t="str">
        <f>IF(A19&gt;0,(VLOOKUP($A19,'[4]Inscription'!$A$12:$G$117,6,FALSE))," ")</f>
        <v>Minimes</v>
      </c>
      <c r="O19" s="47">
        <f>IF('[4]CLASSEMENT'!J13='[4]CLASSEMENT'!J12,0,'[4]CLASSEMENT'!J13)</f>
        <v>0</v>
      </c>
      <c r="P19" s="48">
        <f>'[4]CLASSEMENT'!A13</f>
        <v>10</v>
      </c>
    </row>
    <row r="20" spans="1:16" ht="15">
      <c r="A20" s="22">
        <v>302</v>
      </c>
      <c r="B20" s="22">
        <v>11</v>
      </c>
      <c r="C20" s="44" t="str">
        <f>IF(A20&gt;0,(VLOOKUP($A20,'[4]Inscription'!$A$12:$G$117,3,FALSE))," ")</f>
        <v>GEROSSIER Louise</v>
      </c>
      <c r="D20" s="44"/>
      <c r="E20" s="45">
        <f>IF(A20&gt;0,(VLOOKUP($A20,'[4]Inscription'!$A$12:$G$117,4,FALSE))," ")</f>
        <v>0</v>
      </c>
      <c r="F20" s="45"/>
      <c r="G20" s="45"/>
      <c r="H20" s="45" t="str">
        <f>IF(A20&gt;0,(VLOOKUP($A20,'[4]Inscription'!$A$12:$G$117,5,FALSE))," ")</f>
        <v>VVS</v>
      </c>
      <c r="I20" s="45"/>
      <c r="J20" s="45"/>
      <c r="K20" s="45"/>
      <c r="L20" s="45">
        <f>IF(A20&gt;0,(VLOOKUP($A20,'[4]Inscription'!$A$12:$G$117,7,FALSE))," ")</f>
        <v>2442043396</v>
      </c>
      <c r="M20" s="45"/>
      <c r="N20" s="46" t="str">
        <f>IF(A20&gt;0,(VLOOKUP($A20,'[4]Inscription'!$A$12:$G$117,6,FALSE))," ")</f>
        <v>Minimes F</v>
      </c>
      <c r="O20" s="47">
        <f>IF('[4]CLASSEMENT'!J14='[4]CLASSEMENT'!J13,0,'[4]CLASSEMENT'!J14)</f>
        <v>0</v>
      </c>
      <c r="P20" s="48">
        <f>'[4]CLASSEMENT'!A14</f>
        <v>11</v>
      </c>
    </row>
    <row r="21" spans="1:16" ht="15">
      <c r="A21" s="22">
        <v>308</v>
      </c>
      <c r="B21" s="22">
        <v>12</v>
      </c>
      <c r="C21" s="44" t="str">
        <f>IF(A21&gt;0,(VLOOKUP($A21,'[4]Inscription'!$A$12:$G$117,3,FALSE))," ")</f>
        <v>GIGANDON Benoit</v>
      </c>
      <c r="D21" s="44"/>
      <c r="E21" s="45">
        <f>IF(A21&gt;0,(VLOOKUP($A21,'[4]Inscription'!$A$12:$G$117,4,FALSE))," ")</f>
        <v>0</v>
      </c>
      <c r="F21" s="45"/>
      <c r="G21" s="45"/>
      <c r="H21" s="45" t="str">
        <f>IF(A21&gt;0,(VLOOKUP($A21,'[4]Inscription'!$A$12:$G$117,5,FALSE))," ")</f>
        <v>VVS</v>
      </c>
      <c r="I21" s="45"/>
      <c r="J21" s="45"/>
      <c r="K21" s="45"/>
      <c r="L21" s="45">
        <f>IF(A21&gt;0,(VLOOKUP($A21,'[4]Inscription'!$A$12:$G$117,7,FALSE))," ")</f>
        <v>2442043055</v>
      </c>
      <c r="M21" s="45"/>
      <c r="N21" s="46" t="str">
        <f>IF(A21&gt;0,(VLOOKUP($A21,'[4]Inscription'!$A$12:$G$117,6,FALSE))," ")</f>
        <v>Minimes</v>
      </c>
      <c r="O21" s="47">
        <f>IF('[4]CLASSEMENT'!J15='[4]CLASSEMENT'!J14,0,'[4]CLASSEMENT'!J15)</f>
        <v>0</v>
      </c>
      <c r="P21" s="48">
        <f>'[4]CLASSEMENT'!A15</f>
        <v>12</v>
      </c>
    </row>
    <row r="22" spans="1:16" ht="15">
      <c r="A22" s="22">
        <v>317</v>
      </c>
      <c r="B22" s="22">
        <v>13</v>
      </c>
      <c r="C22" s="44" t="str">
        <f>IF(A22&gt;0,(VLOOKUP($A22,'[4]Inscription'!$A$12:$G$117,3,FALSE))," ")</f>
        <v>TRANCHAND Louis</v>
      </c>
      <c r="D22" s="44"/>
      <c r="E22" s="45">
        <f>IF(A22&gt;0,(VLOOKUP($A22,'[4]Inscription'!$A$12:$G$117,4,FALSE))," ")</f>
        <v>0</v>
      </c>
      <c r="F22" s="45"/>
      <c r="G22" s="45"/>
      <c r="H22" s="45" t="str">
        <f>IF(A22&gt;0,(VLOOKUP($A22,'[4]Inscription'!$A$12:$G$117,5,FALSE))," ")</f>
        <v>VVS</v>
      </c>
      <c r="I22" s="45"/>
      <c r="J22" s="45"/>
      <c r="K22" s="45"/>
      <c r="L22" s="45">
        <f>IF(A22&gt;0,(VLOOKUP($A22,'[4]Inscription'!$A$12:$G$117,7,FALSE))," ")</f>
        <v>2442043109</v>
      </c>
      <c r="M22" s="45"/>
      <c r="N22" s="46" t="str">
        <f>IF(A22&gt;0,(VLOOKUP($A22,'[4]Inscription'!$A$12:$G$117,6,FALSE))," ")</f>
        <v>Minimes</v>
      </c>
      <c r="O22" s="47">
        <f>IF('[4]CLASSEMENT'!J16='[4]CLASSEMENT'!J15,0,'[4]CLASSEMENT'!J16)</f>
        <v>0</v>
      </c>
      <c r="P22" s="48">
        <f>'[4]CLASSEMENT'!A16</f>
        <v>13</v>
      </c>
    </row>
    <row r="23" spans="1:16" ht="15">
      <c r="A23" s="22">
        <v>307</v>
      </c>
      <c r="B23" s="22">
        <v>14</v>
      </c>
      <c r="C23" s="44" t="str">
        <f>IF(A23&gt;0,(VLOOKUP($A23,'[4]Inscription'!$A$12:$G$117,3,FALSE))," ")</f>
        <v>COGNASSE Théo</v>
      </c>
      <c r="D23" s="44"/>
      <c r="E23" s="45">
        <f>IF(A23&gt;0,(VLOOKUP($A23,'[4]Inscription'!$A$12:$G$117,4,FALSE))," ")</f>
        <v>0</v>
      </c>
      <c r="F23" s="45"/>
      <c r="G23" s="45"/>
      <c r="H23" s="45" t="str">
        <f>IF(A23&gt;0,(VLOOKUP($A23,'[4]Inscription'!$A$12:$G$117,5,FALSE))," ")</f>
        <v>VVS</v>
      </c>
      <c r="I23" s="45"/>
      <c r="J23" s="45"/>
      <c r="K23" s="45"/>
      <c r="L23" s="45">
        <f>IF(A23&gt;0,(VLOOKUP($A23,'[4]Inscription'!$A$12:$G$117,7,FALSE))," ")</f>
        <v>2442043035</v>
      </c>
      <c r="M23" s="45"/>
      <c r="N23" s="46" t="str">
        <f>IF(A23&gt;0,(VLOOKUP($A23,'[4]Inscription'!$A$12:$G$117,6,FALSE))," ")</f>
        <v>Minimes</v>
      </c>
      <c r="O23" s="47">
        <f>IF('[4]CLASSEMENT'!J17='[4]CLASSEMENT'!J16,0,'[4]CLASSEMENT'!J17)</f>
        <v>0</v>
      </c>
      <c r="P23" s="48">
        <f>'[4]CLASSEMENT'!A17</f>
        <v>14</v>
      </c>
    </row>
    <row r="24" spans="1:16" ht="15">
      <c r="A24" s="22">
        <v>303</v>
      </c>
      <c r="B24" s="22">
        <v>15</v>
      </c>
      <c r="C24" s="44" t="str">
        <f>IF(A24&gt;0,(VLOOKUP($A24,'[4]Inscription'!$A$12:$G$117,3,FALSE))," ")</f>
        <v>TEYSSIER Clément</v>
      </c>
      <c r="D24" s="44"/>
      <c r="E24" s="45">
        <f>IF(A24&gt;0,(VLOOKUP($A24,'[4]Inscription'!$A$12:$G$117,4,FALSE))," ")</f>
        <v>0</v>
      </c>
      <c r="F24" s="45"/>
      <c r="G24" s="45"/>
      <c r="H24" s="45" t="str">
        <f>IF(A24&gt;0,(VLOOKUP($A24,'[4]Inscription'!$A$12:$G$117,5,FALSE))," ")</f>
        <v>VVS</v>
      </c>
      <c r="I24" s="45"/>
      <c r="J24" s="45"/>
      <c r="K24" s="45"/>
      <c r="L24" s="45">
        <f>IF(A24&gt;0,(VLOOKUP($A24,'[4]Inscription'!$A$12:$G$117,7,FALSE))," ")</f>
        <v>2442043578</v>
      </c>
      <c r="M24" s="45"/>
      <c r="N24" s="46" t="str">
        <f>IF(A24&gt;0,(VLOOKUP($A24,'[4]Inscription'!$A$12:$G$117,6,FALSE))," ")</f>
        <v>Minimes</v>
      </c>
      <c r="O24" s="47">
        <f>IF('[4]CLASSEMENT'!J18='[4]CLASSEMENT'!J17,0,'[4]CLASSEMENT'!J18)</f>
        <v>0</v>
      </c>
      <c r="P24" s="48">
        <f>'[4]CLASSEMENT'!A18</f>
        <v>15</v>
      </c>
    </row>
    <row r="25" spans="1:16" ht="15">
      <c r="A25" s="22">
        <v>314</v>
      </c>
      <c r="B25" s="22">
        <v>16</v>
      </c>
      <c r="C25" s="44" t="str">
        <f>IF(A25&gt;0,(VLOOKUP($A25,'[4]Inscription'!$A$12:$G$117,3,FALSE))," ")</f>
        <v>LAFANECHERE Tom</v>
      </c>
      <c r="D25" s="44"/>
      <c r="E25" s="45">
        <f>IF(A25&gt;0,(VLOOKUP($A25,'[4]Inscription'!$A$12:$G$117,4,FALSE))," ")</f>
        <v>0</v>
      </c>
      <c r="F25" s="45"/>
      <c r="G25" s="45"/>
      <c r="H25" s="45" t="str">
        <f>IF(A25&gt;0,(VLOOKUP($A25,'[4]Inscription'!$A$12:$G$117,5,FALSE))," ")</f>
        <v>VVS</v>
      </c>
      <c r="I25" s="45"/>
      <c r="J25" s="45"/>
      <c r="K25" s="45"/>
      <c r="L25" s="45">
        <f>IF(A25&gt;0,(VLOOKUP($A25,'[4]Inscription'!$A$12:$G$117,7,FALSE))," ")</f>
        <v>2442043095</v>
      </c>
      <c r="M25" s="45"/>
      <c r="N25" s="46" t="str">
        <f>IF(A25&gt;0,(VLOOKUP($A25,'[4]Inscription'!$A$12:$G$117,6,FALSE))," ")</f>
        <v>Minimes</v>
      </c>
      <c r="O25" s="47">
        <f>IF('[4]CLASSEMENT'!J19='[4]CLASSEMENT'!J18,0,'[4]CLASSEMENT'!J19)</f>
        <v>0</v>
      </c>
      <c r="P25" s="48">
        <f>'[4]CLASSEMENT'!A19</f>
        <v>16</v>
      </c>
    </row>
    <row r="26" spans="1:16" ht="15">
      <c r="A26" s="22">
        <v>309</v>
      </c>
      <c r="B26" s="22">
        <v>17</v>
      </c>
      <c r="C26" s="44" t="str">
        <f>IF(A26&gt;0,(VLOOKUP($A26,'[4]Inscription'!$A$12:$G$117,3,FALSE))," ")</f>
        <v>RAYMOND Emma</v>
      </c>
      <c r="D26" s="44"/>
      <c r="E26" s="45">
        <f>IF(A26&gt;0,(VLOOKUP($A26,'[4]Inscription'!$A$12:$G$117,4,FALSE))," ")</f>
        <v>0</v>
      </c>
      <c r="F26" s="45"/>
      <c r="G26" s="45"/>
      <c r="H26" s="45" t="str">
        <f>IF(A26&gt;0,(VLOOKUP($A26,'[4]Inscription'!$A$12:$G$117,5,FALSE))," ")</f>
        <v>Ecole de Vélo du Puy en Velay</v>
      </c>
      <c r="I26" s="45"/>
      <c r="J26" s="45"/>
      <c r="K26" s="45"/>
      <c r="L26" s="45" t="str">
        <f>IF(A26&gt;0,(VLOOKUP($A26,'[4]Inscription'!$A$12:$G$117,7,FALSE))," ")</f>
        <v>0443156018</v>
      </c>
      <c r="M26" s="45"/>
      <c r="N26" s="46" t="str">
        <f>IF(A26&gt;0,(VLOOKUP($A26,'[4]Inscription'!$A$12:$G$117,6,FALSE))," ")</f>
        <v>Minimes F</v>
      </c>
      <c r="O26" s="47">
        <f>IF('[4]CLASSEMENT'!J20='[4]CLASSEMENT'!J19,0,'[4]CLASSEMENT'!J20)</f>
        <v>0</v>
      </c>
      <c r="P26" s="48">
        <f>'[4]CLASSEMENT'!A20</f>
        <v>17</v>
      </c>
    </row>
  </sheetData>
  <sheetProtection/>
  <mergeCells count="92">
    <mergeCell ref="C25:D25"/>
    <mergeCell ref="E25:G25"/>
    <mergeCell ref="H25:K25"/>
    <mergeCell ref="L25:M25"/>
    <mergeCell ref="C26:D26"/>
    <mergeCell ref="E26:G26"/>
    <mergeCell ref="H26:K26"/>
    <mergeCell ref="L26:M26"/>
    <mergeCell ref="C23:D23"/>
    <mergeCell ref="E23:G23"/>
    <mergeCell ref="H23:K23"/>
    <mergeCell ref="L23:M23"/>
    <mergeCell ref="C24:D24"/>
    <mergeCell ref="E24:G24"/>
    <mergeCell ref="H24:K24"/>
    <mergeCell ref="L24:M24"/>
    <mergeCell ref="C21:D21"/>
    <mergeCell ref="E21:G21"/>
    <mergeCell ref="H21:K21"/>
    <mergeCell ref="L21:M21"/>
    <mergeCell ref="C22:D22"/>
    <mergeCell ref="E22:G22"/>
    <mergeCell ref="H22:K22"/>
    <mergeCell ref="L22:M22"/>
    <mergeCell ref="C19:D19"/>
    <mergeCell ref="E19:G19"/>
    <mergeCell ref="H19:K19"/>
    <mergeCell ref="L19:M19"/>
    <mergeCell ref="C20:D20"/>
    <mergeCell ref="E20:G20"/>
    <mergeCell ref="H20:K20"/>
    <mergeCell ref="L20:M20"/>
    <mergeCell ref="C17:D17"/>
    <mergeCell ref="E17:G17"/>
    <mergeCell ref="H17:K17"/>
    <mergeCell ref="L17:M17"/>
    <mergeCell ref="C18:D18"/>
    <mergeCell ref="E18:G18"/>
    <mergeCell ref="H18:K18"/>
    <mergeCell ref="L18:M18"/>
    <mergeCell ref="C15:D15"/>
    <mergeCell ref="E15:G15"/>
    <mergeCell ref="H15:K15"/>
    <mergeCell ref="L15:M15"/>
    <mergeCell ref="C16:D16"/>
    <mergeCell ref="E16:G16"/>
    <mergeCell ref="H16:K16"/>
    <mergeCell ref="L16:M16"/>
    <mergeCell ref="C13:D13"/>
    <mergeCell ref="E13:G13"/>
    <mergeCell ref="H13:K13"/>
    <mergeCell ref="L13:M13"/>
    <mergeCell ref="C14:D14"/>
    <mergeCell ref="E14:G14"/>
    <mergeCell ref="H14:K14"/>
    <mergeCell ref="L14:M14"/>
    <mergeCell ref="C11:D11"/>
    <mergeCell ref="E11:G11"/>
    <mergeCell ref="H11:K11"/>
    <mergeCell ref="L11:M11"/>
    <mergeCell ref="C12:D12"/>
    <mergeCell ref="E12:G12"/>
    <mergeCell ref="H12:K12"/>
    <mergeCell ref="L12:M12"/>
    <mergeCell ref="C9:G9"/>
    <mergeCell ref="H9:K9"/>
    <mergeCell ref="L9:M9"/>
    <mergeCell ref="C10:D10"/>
    <mergeCell ref="E10:G10"/>
    <mergeCell ref="H10:K10"/>
    <mergeCell ref="L10:M10"/>
    <mergeCell ref="N6:O6"/>
    <mergeCell ref="A7:O7"/>
    <mergeCell ref="H8:I8"/>
    <mergeCell ref="J8:K8"/>
    <mergeCell ref="L8:M8"/>
    <mergeCell ref="N8:O8"/>
    <mergeCell ref="A5:C5"/>
    <mergeCell ref="E5:I5"/>
    <mergeCell ref="J5:L5"/>
    <mergeCell ref="A6:B6"/>
    <mergeCell ref="C6:F6"/>
    <mergeCell ref="G6:H6"/>
    <mergeCell ref="I6:K6"/>
    <mergeCell ref="L6:M6"/>
    <mergeCell ref="A2:C2"/>
    <mergeCell ref="E2:K2"/>
    <mergeCell ref="M2:O2"/>
    <mergeCell ref="A3:C3"/>
    <mergeCell ref="A4:C4"/>
    <mergeCell ref="E4:K4"/>
    <mergeCell ref="L4:O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</dc:creator>
  <cp:keywords/>
  <dc:description/>
  <cp:lastModifiedBy>Thierry</cp:lastModifiedBy>
  <dcterms:created xsi:type="dcterms:W3CDTF">2014-04-13T19:00:22Z</dcterms:created>
  <dcterms:modified xsi:type="dcterms:W3CDTF">2014-04-13T19:10:54Z</dcterms:modified>
  <cp:category/>
  <cp:version/>
  <cp:contentType/>
  <cp:contentStatus/>
</cp:coreProperties>
</file>